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ents\Desktop\Excel\"/>
    </mc:Choice>
  </mc:AlternateContent>
  <xr:revisionPtr revIDLastSave="0" documentId="13_ncr:1_{79D11DBD-9439-4755-BC32-227DF58E3F8A}" xr6:coauthVersionLast="47" xr6:coauthVersionMax="47" xr10:uidLastSave="{00000000-0000-0000-0000-000000000000}"/>
  <bookViews>
    <workbookView xWindow="-120" yWindow="-120" windowWidth="29040" windowHeight="15720" tabRatio="827" activeTab="2" xr2:uid="{00000000-000D-0000-FFFF-FFFF00000000}"/>
  </bookViews>
  <sheets>
    <sheet name="Customer Info" sheetId="40" r:id="rId1"/>
    <sheet name="ANTARA Retail &amp; Professional" sheetId="43" r:id="rId2"/>
    <sheet name="UNZENTED Professional" sheetId="44" r:id="rId3"/>
    <sheet name="REDEEM YOUR CREDIT" sheetId="45" r:id="rId4"/>
  </sheets>
  <definedNames>
    <definedName name="_xlnm._FilterDatabase" localSheetId="1" hidden="1">'ANTARA Retail &amp; Professional'!$A$12:$J$51</definedName>
    <definedName name="_xlnm._FilterDatabase" localSheetId="3" hidden="1">'REDEEM YOUR CREDIT'!$A$11:$J$39</definedName>
    <definedName name="_xlnm._FilterDatabase" localSheetId="2" hidden="1">'UNZENTED Professional'!$A$12:$J$29</definedName>
    <definedName name="_xlnm.Print_Area" localSheetId="1">'ANTARA Retail &amp; Professional'!$A$2:$J$53</definedName>
    <definedName name="_xlnm.Print_Area" localSheetId="0">'Customer Info'!$A$2:$E$54</definedName>
    <definedName name="_xlnm.Print_Area" localSheetId="3">'REDEEM YOUR CREDIT'!$A$2:$J$47</definedName>
    <definedName name="_xlnm.Print_Area" localSheetId="2">'UNZENTED Professional'!$A$3:$J$31</definedName>
    <definedName name="_xlnm.Print_Titles" localSheetId="1">'ANTARA Retail &amp; Professional'!$2:$12</definedName>
    <definedName name="_xlnm.Print_Titles" localSheetId="0">'Customer Info'!$2:$5</definedName>
    <definedName name="_xlnm.Print_Titles" localSheetId="3">'REDEEM YOUR CREDIT'!$2:$11</definedName>
    <definedName name="_xlnm.Print_Titles" localSheetId="2">'UNZENTED Professional'!$3:$12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8" i="43" l="1"/>
  <c r="A39" i="43"/>
  <c r="A40" i="43"/>
  <c r="A41" i="43"/>
  <c r="A42" i="43"/>
  <c r="A24" i="45"/>
  <c r="A25" i="45"/>
  <c r="A26" i="45"/>
  <c r="A27" i="45"/>
  <c r="A28" i="45"/>
  <c r="J22" i="44" l="1"/>
  <c r="J47" i="43"/>
  <c r="A47" i="43"/>
  <c r="J46" i="43"/>
  <c r="A46" i="43"/>
  <c r="J45" i="43"/>
  <c r="A45" i="43"/>
  <c r="J44" i="43"/>
  <c r="A44" i="43"/>
  <c r="J43" i="43"/>
  <c r="A43" i="43"/>
  <c r="J42" i="43"/>
  <c r="J41" i="43"/>
  <c r="J40" i="43"/>
  <c r="J39" i="43"/>
  <c r="J38" i="43"/>
  <c r="J37" i="43"/>
  <c r="J50" i="43" s="1"/>
  <c r="A37" i="43"/>
  <c r="J28" i="45"/>
  <c r="A23" i="45"/>
  <c r="J23" i="45"/>
  <c r="J24" i="45"/>
  <c r="J25" i="45"/>
  <c r="J26" i="45"/>
  <c r="J27" i="45"/>
  <c r="A29" i="45"/>
  <c r="J29" i="45"/>
  <c r="A30" i="45"/>
  <c r="J30" i="45"/>
  <c r="A31" i="45"/>
  <c r="J31" i="45"/>
  <c r="A32" i="45"/>
  <c r="J32" i="45"/>
  <c r="A33" i="45"/>
  <c r="J33" i="45"/>
  <c r="J10" i="45"/>
  <c r="F10" i="45"/>
  <c r="F9" i="45"/>
  <c r="J8" i="45"/>
  <c r="F8" i="45"/>
  <c r="J6" i="45"/>
  <c r="F6" i="45"/>
  <c r="J11" i="44"/>
  <c r="F11" i="44"/>
  <c r="F10" i="44"/>
  <c r="J9" i="44"/>
  <c r="F9" i="44"/>
  <c r="J7" i="44"/>
  <c r="F7" i="44"/>
  <c r="F6" i="43"/>
  <c r="F9" i="43"/>
  <c r="J6" i="43"/>
  <c r="J10" i="43"/>
  <c r="J8" i="43"/>
  <c r="F10" i="43"/>
  <c r="F8" i="43"/>
  <c r="J12" i="45"/>
  <c r="J13" i="45"/>
  <c r="J14" i="45"/>
  <c r="J15" i="45"/>
  <c r="J16" i="45"/>
  <c r="J17" i="45"/>
  <c r="J18" i="45"/>
  <c r="J19" i="45"/>
  <c r="J20" i="45"/>
  <c r="J21" i="45"/>
  <c r="J22" i="45"/>
  <c r="J34" i="45"/>
  <c r="J35" i="45"/>
  <c r="J36" i="45"/>
  <c r="J37" i="45"/>
  <c r="J38" i="45"/>
  <c r="J39" i="45"/>
  <c r="J34" i="43"/>
  <c r="J32" i="43"/>
  <c r="J24" i="43"/>
  <c r="J25" i="43"/>
  <c r="J26" i="43"/>
  <c r="J27" i="43"/>
  <c r="J28" i="43"/>
  <c r="J29" i="43"/>
  <c r="J30" i="43"/>
  <c r="J31" i="43"/>
  <c r="J33" i="43"/>
  <c r="J35" i="43"/>
  <c r="J36" i="43"/>
  <c r="J21" i="43"/>
  <c r="J13" i="43"/>
  <c r="J14" i="43"/>
  <c r="J15" i="43"/>
  <c r="J16" i="43"/>
  <c r="J17" i="43"/>
  <c r="J18" i="43"/>
  <c r="J19" i="43"/>
  <c r="J20" i="43"/>
  <c r="J22" i="43"/>
  <c r="J23" i="43"/>
  <c r="J19" i="44"/>
  <c r="J13" i="44"/>
  <c r="J14" i="44"/>
  <c r="J15" i="44"/>
  <c r="J16" i="44"/>
  <c r="J17" i="44"/>
  <c r="J18" i="44"/>
  <c r="J20" i="44"/>
  <c r="J21" i="44"/>
  <c r="J23" i="44"/>
  <c r="J24" i="44"/>
  <c r="J25" i="44"/>
  <c r="J26" i="44"/>
  <c r="J27" i="44"/>
  <c r="J28" i="44"/>
  <c r="A36" i="45"/>
  <c r="A35" i="45"/>
  <c r="A24" i="44"/>
  <c r="A23" i="44"/>
  <c r="A22" i="44"/>
  <c r="A18" i="44"/>
  <c r="A17" i="44"/>
  <c r="A16" i="44"/>
  <c r="A15" i="44"/>
  <c r="A39" i="45"/>
  <c r="A38" i="45"/>
  <c r="A37" i="45"/>
  <c r="A34" i="45"/>
  <c r="A22" i="45"/>
  <c r="A21" i="45"/>
  <c r="A20" i="45"/>
  <c r="A19" i="45"/>
  <c r="A18" i="45"/>
  <c r="A17" i="45"/>
  <c r="A16" i="45"/>
  <c r="A15" i="45"/>
  <c r="A14" i="45"/>
  <c r="A13" i="45"/>
  <c r="A12" i="45"/>
  <c r="A26" i="44"/>
  <c r="A25" i="44"/>
  <c r="A21" i="44"/>
  <c r="A20" i="44"/>
  <c r="A19" i="44"/>
  <c r="A14" i="44"/>
  <c r="A13" i="44"/>
  <c r="A28" i="44"/>
  <c r="A27" i="44"/>
  <c r="A31" i="43"/>
  <c r="A22" i="43"/>
  <c r="A20" i="43"/>
  <c r="A17" i="43"/>
  <c r="A16" i="43"/>
  <c r="A15" i="43"/>
  <c r="A36" i="43"/>
  <c r="A35" i="43"/>
  <c r="A34" i="43"/>
  <c r="A33" i="43"/>
  <c r="A32" i="43"/>
  <c r="A30" i="43"/>
  <c r="A29" i="43"/>
  <c r="A28" i="43"/>
  <c r="A27" i="43"/>
  <c r="A26" i="43"/>
  <c r="A25" i="43"/>
  <c r="A24" i="43"/>
  <c r="A23" i="43"/>
  <c r="A21" i="43"/>
  <c r="A19" i="43"/>
  <c r="A18" i="43"/>
  <c r="A14" i="43"/>
  <c r="A13" i="43"/>
  <c r="J48" i="43" l="1"/>
  <c r="J49" i="43"/>
  <c r="J51" i="43" s="1"/>
  <c r="J52" i="43" s="1"/>
  <c r="J40" i="45"/>
  <c r="D48" i="40" s="1"/>
  <c r="J30" i="44"/>
  <c r="J29" i="44"/>
  <c r="D41" i="40" s="1"/>
  <c r="D45" i="40" l="1"/>
  <c r="D40" i="40"/>
  <c r="D43" i="40" s="1"/>
  <c r="D46" i="40" s="1"/>
  <c r="D50" i="40" s="1"/>
  <c r="J42" i="45" l="1"/>
  <c r="J43" i="45" s="1"/>
  <c r="D49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2" authorId="0" shapeId="0" xr:uid="{B7E5134F-6468-184A-A847-0585BEDE5F39}">
      <text>
        <r>
          <rPr>
            <b/>
            <sz val="8"/>
            <color indexed="81"/>
            <rFont val="Helvetica"/>
            <family val="2"/>
          </rPr>
          <t xml:space="preserve">**INTERNAL CODE**
FILTER THIS COLUMN TO SEE ONLY LINES ORDERED. </t>
        </r>
        <r>
          <rPr>
            <sz val="8"/>
            <color indexed="81"/>
            <rFont val="Helvetica"/>
            <family val="2"/>
          </rPr>
          <t>(CHECK "OPS" BOX ONLY)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2" authorId="0" shapeId="0" xr:uid="{AC4CBBA2-7581-F345-9249-95D06EC905ED}">
      <text>
        <r>
          <rPr>
            <b/>
            <sz val="8"/>
            <color indexed="81"/>
            <rFont val="Helvetica"/>
            <family val="2"/>
          </rPr>
          <t xml:space="preserve">**INTERNAL CODE**
FILTER THIS COLUMN TO SEE ONLY LINES ORDERED. </t>
        </r>
        <r>
          <rPr>
            <sz val="8"/>
            <color indexed="81"/>
            <rFont val="Helvetica"/>
            <family val="2"/>
          </rPr>
          <t>(CHECK "OPS" BOX ONLY)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</author>
  </authors>
  <commentList>
    <comment ref="A11" authorId="0" shapeId="0" xr:uid="{B84AE3E3-FDED-5B40-9883-FD5A0D4D20E7}">
      <text>
        <r>
          <rPr>
            <b/>
            <sz val="8"/>
            <color indexed="81"/>
            <rFont val="Helvetica"/>
            <family val="2"/>
          </rPr>
          <t xml:space="preserve">**INTERNAL CODE**
FILTER THIS COLUMN TO SEE ONLY LINES ORDERED. </t>
        </r>
        <r>
          <rPr>
            <sz val="8"/>
            <color indexed="81"/>
            <rFont val="Helvetica"/>
            <family val="2"/>
          </rPr>
          <t>(CHECK "OPS" BOX ONLY)</t>
        </r>
      </text>
    </comment>
  </commentList>
</comments>
</file>

<file path=xl/sharedStrings.xml><?xml version="1.0" encoding="utf-8"?>
<sst xmlns="http://schemas.openxmlformats.org/spreadsheetml/2006/main" count="574" uniqueCount="205">
  <si>
    <t>CUSTOMER INFORMATION</t>
  </si>
  <si>
    <t>EMAIL</t>
  </si>
  <si>
    <t>PHONE</t>
  </si>
  <si>
    <t>ORDER DATE</t>
  </si>
  <si>
    <t>BUYER</t>
  </si>
  <si>
    <t xml:space="preserve">6811 Broadway • Denver, CO 80221 </t>
  </si>
  <si>
    <t xml:space="preserve">303-530-3124 ph  • 303-530-2396 fax  • info@zents.com   </t>
  </si>
  <si>
    <t>BILLING ADDRESS</t>
  </si>
  <si>
    <t>Item#</t>
  </si>
  <si>
    <t>Product</t>
  </si>
  <si>
    <t>Qty</t>
  </si>
  <si>
    <t>Price</t>
  </si>
  <si>
    <t>n/a</t>
  </si>
  <si>
    <t>ARRIVE BY DATE</t>
  </si>
  <si>
    <t>ORDER INFORMATION</t>
  </si>
  <si>
    <t>6811 Broadway • Denver, CO 80221
303-530-3124 ph  • 303-530-2396 fax  • info@zents.com</t>
  </si>
  <si>
    <t>BB MSG PUMP GAL</t>
  </si>
  <si>
    <t>Gallon Pump</t>
  </si>
  <si>
    <t>SPATULA LARGE</t>
  </si>
  <si>
    <t>Concreta Spatulas Large</t>
  </si>
  <si>
    <t>2 DAY</t>
  </si>
  <si>
    <t>3 DAY</t>
  </si>
  <si>
    <t>OVERNIGHT</t>
  </si>
  <si>
    <t>SHIPPING</t>
  </si>
  <si>
    <t>SPECIAL INSTRUCTIONS</t>
  </si>
  <si>
    <t>Internal Code</t>
  </si>
  <si>
    <t>PURCHASE ORDER NO.</t>
  </si>
  <si>
    <t>STANDARD (GROUND)</t>
  </si>
  <si>
    <t>Vitality Elixir 500mg 1oz</t>
  </si>
  <si>
    <t>Vitality Elixir 1500mg 1oz</t>
  </si>
  <si>
    <t>Restore Balm 300mg 1.5oz</t>
  </si>
  <si>
    <t>Relief Balm 800mg 1.5oz</t>
  </si>
  <si>
    <t>Balance Body Oil  300mg 3.3oz</t>
  </si>
  <si>
    <t>Bath Truffle 2.5oz 100mg</t>
  </si>
  <si>
    <t>10004-128</t>
  </si>
  <si>
    <t>10004-64</t>
  </si>
  <si>
    <t>10002-12</t>
  </si>
  <si>
    <t>10002-64</t>
  </si>
  <si>
    <t>10003-12</t>
  </si>
  <si>
    <t>10005-10</t>
  </si>
  <si>
    <t>10005-30</t>
  </si>
  <si>
    <t>ORDER TOTAL</t>
  </si>
  <si>
    <t>0-10000</t>
  </si>
  <si>
    <t>0-10002</t>
  </si>
  <si>
    <t>0-10003</t>
  </si>
  <si>
    <t>0-10004</t>
  </si>
  <si>
    <t>0-10005</t>
  </si>
  <si>
    <t>Bath Truffle 10oz PRO 500mg</t>
  </si>
  <si>
    <t>Bath Truffle 30oz PRO 1500mg</t>
  </si>
  <si>
    <t>Relief Balm 10oz PRO 4740mg</t>
  </si>
  <si>
    <t>Restore Balm 10oz PRO 1000mg</t>
  </si>
  <si>
    <t>Restore Balm 60oz PRO 6000mg</t>
  </si>
  <si>
    <t>PURCHASE ORDER</t>
  </si>
  <si>
    <t>Massage Oil</t>
  </si>
  <si>
    <t>EMP MSG 8 00</t>
  </si>
  <si>
    <t>unzented massage oil     8.1 oz     (EMPTY)</t>
  </si>
  <si>
    <t>98M00-8</t>
  </si>
  <si>
    <t xml:space="preserve">unzented massage oil     8.1 oz     </t>
  </si>
  <si>
    <t>EMP SCB 6 00</t>
  </si>
  <si>
    <t>unzented body polish    6 oz     (EMPTY)</t>
  </si>
  <si>
    <t xml:space="preserve">unzented body polish    6 oz </t>
  </si>
  <si>
    <t>98M00-1G</t>
  </si>
  <si>
    <t>unzented oil     1 Gal</t>
  </si>
  <si>
    <t>Body Polish</t>
  </si>
  <si>
    <t>989900-32</t>
  </si>
  <si>
    <t xml:space="preserve">unzented body polish    38 oz </t>
  </si>
  <si>
    <t>989900-64</t>
  </si>
  <si>
    <t xml:space="preserve">unzented body polish    64 oz </t>
  </si>
  <si>
    <t>BB MSG PUMP HALF GAL</t>
  </si>
  <si>
    <t>1/2 Gallon Pump</t>
  </si>
  <si>
    <t>Balance Oil 1 Gal PRO 12,000mg</t>
  </si>
  <si>
    <t>Balance Oil 1oz EMPTY</t>
  </si>
  <si>
    <t>Balance Oil 1/2 Gal PRO 6000mg</t>
  </si>
  <si>
    <t>Restore Balm .25oz EMPTY</t>
  </si>
  <si>
    <t>Relief Balm .25oz EMPTY</t>
  </si>
  <si>
    <t>EMP 0-10002</t>
  </si>
  <si>
    <t>EMP 0-10003</t>
  </si>
  <si>
    <t>EMP 0-10004</t>
  </si>
  <si>
    <t>Bath Truffle 1oz SAMPLE</t>
  </si>
  <si>
    <t>Relief Balm .25oz SAMPLE</t>
  </si>
  <si>
    <t>Restore Balm .25oz SAMPLE</t>
  </si>
  <si>
    <t>CUSTOMER NAME</t>
  </si>
  <si>
    <t>BUYER (AT CUSTOMER)</t>
  </si>
  <si>
    <t>SALES PERSON (AT ZENTS)</t>
  </si>
  <si>
    <t>SHIPPING ADDRESS (IF DIFFERENT THAN BILLING ADDRESS)</t>
  </si>
  <si>
    <t>UPS OR FEDEX ACCOUNT NO.</t>
  </si>
  <si>
    <t>USE MY SHIPPING ACCOUNT</t>
  </si>
  <si>
    <t>SPECIAL INSTRUCTIONS (IF APPLICABLE)</t>
  </si>
  <si>
    <t>TOTAL ORDER</t>
  </si>
  <si>
    <t>CREDIT TOTAL &amp; USAGE &amp; ADDITIONAL CHARGES</t>
  </si>
  <si>
    <t>Credit Used</t>
  </si>
  <si>
    <t>Balance over Credit (will be charged)</t>
  </si>
  <si>
    <t>Credit Remaining</t>
  </si>
  <si>
    <t>Heading</t>
  </si>
  <si>
    <t>Collection</t>
  </si>
  <si>
    <t>Type</t>
  </si>
  <si>
    <t>Size</t>
  </si>
  <si>
    <t>Ext Price</t>
  </si>
  <si>
    <t>Full Size</t>
  </si>
  <si>
    <t>6 oz</t>
  </si>
  <si>
    <t>10 oz</t>
  </si>
  <si>
    <t>Misc</t>
  </si>
  <si>
    <t>1 oz</t>
  </si>
  <si>
    <t>ANTARA Retail</t>
  </si>
  <si>
    <t>Vitality Elixir</t>
  </si>
  <si>
    <t>Vitality Elixir 1500mg 1oz TESTER</t>
  </si>
  <si>
    <t>10001FT</t>
  </si>
  <si>
    <t>Vitality Elixir 500mg 1oz TESTER</t>
  </si>
  <si>
    <t>10000FT</t>
  </si>
  <si>
    <t>1.5 oz</t>
  </si>
  <si>
    <t>3.3 oz</t>
  </si>
  <si>
    <t>2.5 oz</t>
  </si>
  <si>
    <t>Restore Balm</t>
  </si>
  <si>
    <t>Relief Balm</t>
  </si>
  <si>
    <t>Balance Oil</t>
  </si>
  <si>
    <t xml:space="preserve">Bath Truffle </t>
  </si>
  <si>
    <t>10002FT</t>
  </si>
  <si>
    <t>Restore Balm 300mg 1.5oz TESTER</t>
  </si>
  <si>
    <t>10003FT</t>
  </si>
  <si>
    <t>Relief Balm 800mg 1.5oz TESTER</t>
  </si>
  <si>
    <t>10004FT</t>
  </si>
  <si>
    <t>Balance Body Oil  300mg 3.3oz TESTER</t>
  </si>
  <si>
    <t>ANTARA Pro</t>
  </si>
  <si>
    <t>Balms</t>
  </si>
  <si>
    <t>1/2 Gal</t>
  </si>
  <si>
    <t>1 Gal</t>
  </si>
  <si>
    <t>Dispensary</t>
  </si>
  <si>
    <t>60 oz</t>
  </si>
  <si>
    <t>30 oz</t>
  </si>
  <si>
    <t>Mani/Pedi</t>
  </si>
  <si>
    <t>Massage</t>
  </si>
  <si>
    <t>1/2 Ga</t>
  </si>
  <si>
    <t>.25 oz</t>
  </si>
  <si>
    <t>ANTARA TOTAL</t>
  </si>
  <si>
    <t>ANTARA Samples</t>
  </si>
  <si>
    <t>Balance Body Oil 1oz SAMPLE</t>
  </si>
  <si>
    <t>Evergreen</t>
  </si>
  <si>
    <t>.1 oz</t>
  </si>
  <si>
    <t>RETAIL</t>
  </si>
  <si>
    <t>PROFESSIONAL</t>
  </si>
  <si>
    <t>SAMPLES</t>
  </si>
  <si>
    <t>Seasonal</t>
  </si>
  <si>
    <t>Restore Balm .25 oz in organza</t>
  </si>
  <si>
    <t>Vitality Elixir .1oz in organza</t>
  </si>
  <si>
    <t>Vitality Elixir .1oz SAMPLE</t>
  </si>
  <si>
    <t>0-641</t>
  </si>
  <si>
    <t>Relief Balm .25oz in organza</t>
  </si>
  <si>
    <t>0-644</t>
  </si>
  <si>
    <t>Balance Body Oil 1oz in organza</t>
  </si>
  <si>
    <t>0-701</t>
  </si>
  <si>
    <t>Unzented Pro</t>
  </si>
  <si>
    <t>Massage/Body</t>
  </si>
  <si>
    <t>8 oz pump</t>
  </si>
  <si>
    <t xml:space="preserve">Mani-Pedi </t>
  </si>
  <si>
    <t>38 oz</t>
  </si>
  <si>
    <t>64 oz</t>
  </si>
  <si>
    <t>UNZENTED PRO TOTAL</t>
  </si>
  <si>
    <t xml:space="preserve">TOTAL ALL SECTIONS ABOVE </t>
  </si>
  <si>
    <t xml:space="preserve">Credit must be used at once, and cannot be applied to past or future orders. </t>
  </si>
  <si>
    <t>Concreta</t>
  </si>
  <si>
    <t xml:space="preserve">1.2 oz  </t>
  </si>
  <si>
    <t>EMP BBCON 00 1</t>
  </si>
  <si>
    <t>unzented concreta     1.2 oz (EMPTY)</t>
  </si>
  <si>
    <t>300FT</t>
  </si>
  <si>
    <t xml:space="preserve">unzented concreta     1.2 oz  </t>
  </si>
  <si>
    <t>Lotion</t>
  </si>
  <si>
    <t>8 oz</t>
  </si>
  <si>
    <t>EMP BBLTN 00 8</t>
  </si>
  <si>
    <t>unzented lotion bottle w/pump     8 oz     (EMPTY)</t>
  </si>
  <si>
    <t>98900-8</t>
  </si>
  <si>
    <t>unzented lotion w/pump    8 oz</t>
  </si>
  <si>
    <t>98900-1G</t>
  </si>
  <si>
    <t>unzented lotion   1 Gal</t>
  </si>
  <si>
    <t>32 oz</t>
  </si>
  <si>
    <t>98300-32</t>
  </si>
  <si>
    <t>unzented concreta    32 oz</t>
  </si>
  <si>
    <t>53 oz</t>
  </si>
  <si>
    <t>98300-53</t>
  </si>
  <si>
    <t>unzented concreta    53 oz</t>
  </si>
  <si>
    <t>[All Pro Collections]</t>
  </si>
  <si>
    <t>Arrive by Date</t>
  </si>
  <si>
    <t>Sales Person</t>
  </si>
  <si>
    <t>Order Date</t>
  </si>
  <si>
    <t>GWP Dec '21-Jan '22</t>
  </si>
  <si>
    <t>GWP Feb-Apr '22</t>
  </si>
  <si>
    <t>GWP May-Jul '22</t>
  </si>
  <si>
    <t>GWP Aug-Sep '22</t>
  </si>
  <si>
    <t>GWP Oct-Nov '21</t>
  </si>
  <si>
    <t>Bath Truffle 1oz in organza</t>
  </si>
  <si>
    <t>0-648</t>
  </si>
  <si>
    <t>GWP Dec '22-Jan '23</t>
  </si>
  <si>
    <t>Total UNZENTED Professional</t>
  </si>
  <si>
    <t>Total Antara Retail &amp; Professional</t>
  </si>
  <si>
    <r>
      <rPr>
        <sz val="11"/>
        <color theme="6" tint="-0.499984740745262"/>
        <rFont val="Helvetica Neue Bold"/>
      </rPr>
      <t>ANTARA</t>
    </r>
    <r>
      <rPr>
        <sz val="11"/>
        <color theme="6" tint="-0.499984740745262"/>
        <rFont val="Helvetica Neue Light"/>
      </rPr>
      <t xml:space="preserve"> is Full spectrum, Organic, Not intoxicating 
</t>
    </r>
    <r>
      <rPr>
        <sz val="11"/>
        <color theme="6" tint="-0.499984740745262"/>
        <rFont val="Helvetica Neue Bold"/>
      </rPr>
      <t>PROFESSIONAL COLLECTION</t>
    </r>
    <r>
      <rPr>
        <sz val="11"/>
        <color theme="6" tint="-0.499984740745262"/>
        <rFont val="Helvetica Neue Light"/>
      </rPr>
      <t xml:space="preserve"> features </t>
    </r>
    <r>
      <rPr>
        <i/>
        <sz val="11"/>
        <color theme="6" tint="-0.499984740745262"/>
        <rFont val="Helvetica Neue Light"/>
      </rPr>
      <t>2-20</t>
    </r>
    <r>
      <rPr>
        <sz val="11"/>
        <color theme="6" tint="-0.499984740745262"/>
        <rFont val="Helvetica Neue Light"/>
      </rPr>
      <t xml:space="preserve"> times higher CBD milligrams per treatment compared to other spa lines                </t>
    </r>
  </si>
  <si>
    <t>0-700</t>
  </si>
  <si>
    <t>CREDIT EARNED</t>
  </si>
  <si>
    <t xml:space="preserve">REMAINING CREDIT BALANCE </t>
  </si>
  <si>
    <t>Love  •  Peace  • Gratitude</t>
  </si>
  <si>
    <r>
      <rPr>
        <sz val="12"/>
        <color theme="1"/>
        <rFont val="Helvetica Neue"/>
        <family val="2"/>
      </rPr>
      <t>CREDIT ITEMS ORDER FORM</t>
    </r>
    <r>
      <rPr>
        <sz val="10"/>
        <color theme="1"/>
        <rFont val="Helvetica Neue"/>
        <family val="2"/>
      </rPr>
      <t xml:space="preserve">
ANTARA COLLECTION [Updated 7.14.22]</t>
    </r>
  </si>
  <si>
    <t>Credit Eligible total</t>
  </si>
  <si>
    <t>Love  •  Peace  •  Gratitude</t>
  </si>
  <si>
    <r>
      <rPr>
        <sz val="12"/>
        <color rgb="FF4F6228"/>
        <rFont val="Helvetica Neue"/>
        <family val="2"/>
      </rPr>
      <t>UNZENTED PROFESSIONAL ORDER FORM</t>
    </r>
    <r>
      <rPr>
        <sz val="10"/>
        <color rgb="FF4F6228"/>
        <rFont val="Helvetica Neue"/>
        <family val="2"/>
      </rPr>
      <t xml:space="preserve">
ANTARA COLLECTION [Updated 7.14.22]</t>
    </r>
  </si>
  <si>
    <r>
      <rPr>
        <sz val="12"/>
        <color rgb="FF4F6228"/>
        <rFont val="Helvetica Neue"/>
        <family val="2"/>
      </rPr>
      <t>RETAIL &amp; PROFESSIONAL ORDER FORM</t>
    </r>
    <r>
      <rPr>
        <sz val="10"/>
        <color rgb="FF4F6228"/>
        <rFont val="Helvetica Neue"/>
        <family val="2"/>
      </rPr>
      <t xml:space="preserve">
ANTARA COLLECTION [Updated 7.14.22]</t>
    </r>
  </si>
  <si>
    <t xml:space="preserve">Order Credit Earned </t>
  </si>
  <si>
    <t>5% Credit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</si>
</sst>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48">
    <font>
      <sz val="10"/>
      <color theme="1"/>
      <name val="Helvetica Neue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color indexed="81"/>
      <name val="Helvetica"/>
      <family val="2"/>
    </font>
    <font>
      <b/>
      <sz val="8"/>
      <color indexed="81"/>
      <name val="Helvetic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Helvetica Neue"/>
      <family val="2"/>
    </font>
    <font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Georgia"/>
      <family val="1"/>
    </font>
    <font>
      <sz val="8"/>
      <color theme="1"/>
      <name val="Helvetica"/>
      <family val="2"/>
    </font>
    <font>
      <b/>
      <sz val="8"/>
      <color theme="0"/>
      <name val="Helvetica"/>
      <family val="2"/>
    </font>
    <font>
      <sz val="8"/>
      <color rgb="FF0000FF"/>
      <name val="Helvetica"/>
      <family val="2"/>
    </font>
    <font>
      <b/>
      <sz val="8"/>
      <color rgb="FF0000FF"/>
      <name val="Helvetica"/>
      <family val="2"/>
    </font>
    <font>
      <b/>
      <sz val="8"/>
      <color theme="1"/>
      <name val="Helvetica"/>
      <family val="2"/>
    </font>
    <font>
      <b/>
      <sz val="10"/>
      <color theme="1"/>
      <name val="Helvetica"/>
      <family val="2"/>
    </font>
    <font>
      <sz val="8"/>
      <color theme="0" tint="-0.499984740745262"/>
      <name val="Helvetica"/>
      <family val="2"/>
    </font>
    <font>
      <sz val="10"/>
      <color rgb="FFFF00FF"/>
      <name val="Helvetica"/>
      <family val="2"/>
    </font>
    <font>
      <u/>
      <sz val="10"/>
      <color theme="11"/>
      <name val="Helvetica Neue"/>
      <family val="2"/>
    </font>
    <font>
      <u/>
      <sz val="10"/>
      <color theme="10"/>
      <name val="Helvetica Neue"/>
      <family val="2"/>
    </font>
    <font>
      <i/>
      <sz val="10"/>
      <color theme="1"/>
      <name val="Helvetica"/>
      <family val="2"/>
    </font>
    <font>
      <sz val="8"/>
      <color rgb="FF0000FF"/>
      <name val="Times New Roman"/>
      <family val="1"/>
    </font>
    <font>
      <b/>
      <sz val="8"/>
      <color theme="1"/>
      <name val="Helvetica"/>
      <family val="2"/>
    </font>
    <font>
      <sz val="8"/>
      <color rgb="FF808080"/>
      <name val="Helvetic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4F6228"/>
      <name val="Helvetica Neue"/>
      <family val="2"/>
    </font>
    <font>
      <sz val="12"/>
      <color rgb="FF4F6228"/>
      <name val="Helvetica Neue"/>
      <family val="2"/>
    </font>
    <font>
      <i/>
      <sz val="10"/>
      <color rgb="FF4F6228"/>
      <name val="Helvetica Neue Light Italic"/>
    </font>
    <font>
      <sz val="12"/>
      <color theme="1"/>
      <name val="Helvetica Neue"/>
      <family val="2"/>
    </font>
    <font>
      <sz val="11"/>
      <color theme="6" tint="-0.499984740745262"/>
      <name val="Helvetica Neue Light"/>
    </font>
    <font>
      <i/>
      <sz val="11"/>
      <color theme="6" tint="-0.499984740745262"/>
      <name val="Helvetica Neue Light"/>
    </font>
    <font>
      <sz val="11"/>
      <color theme="6" tint="-0.499984740745262"/>
      <name val="Helvetica Neue Bold"/>
    </font>
    <font>
      <sz val="9"/>
      <color theme="1"/>
      <name val="Helvetica Neue Light"/>
    </font>
    <font>
      <sz val="9"/>
      <color theme="1"/>
      <name val="Times New Roman"/>
      <family val="1"/>
    </font>
    <font>
      <sz val="9"/>
      <color theme="1"/>
      <name val="Helvetica Neue"/>
      <family val="2"/>
    </font>
    <font>
      <b/>
      <sz val="10"/>
      <color theme="1"/>
      <name val="Arial"/>
      <family val="2"/>
    </font>
    <font>
      <b/>
      <sz val="8"/>
      <color rgb="FF0000FF"/>
      <name val="Arial"/>
      <family val="2"/>
    </font>
    <font>
      <b/>
      <sz val="8"/>
      <name val="Helvetica Neue Light Italic"/>
    </font>
    <font>
      <b/>
      <sz val="10"/>
      <name val="Helvetica Neue"/>
      <family val="2"/>
    </font>
    <font>
      <b/>
      <sz val="10"/>
      <color theme="1"/>
      <name val="Helvetica"/>
    </font>
    <font>
      <b/>
      <i/>
      <sz val="9"/>
      <color theme="1"/>
      <name val="Helvetica"/>
    </font>
    <font>
      <b/>
      <sz val="9"/>
      <color theme="1"/>
      <name val="Arial"/>
      <family val="2"/>
    </font>
    <font>
      <b/>
      <sz val="8"/>
      <color rgb="FF4F6228"/>
      <name val="Arial"/>
      <family val="2"/>
    </font>
    <font>
      <b/>
      <sz val="8"/>
      <color theme="2" tint="-0.499984740745262"/>
      <name val="Helvetica Neue Light Italic"/>
    </font>
    <font>
      <b/>
      <sz val="9"/>
      <name val="Arial"/>
      <family val="2"/>
    </font>
    <font>
      <sz val="10"/>
      <color rgb="FF4F6228"/>
      <name val="Helvetica Neue Light Italic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00FA00"/>
        <bgColor indexed="64"/>
      </patternFill>
    </fill>
  </fills>
  <borders count="81">
    <border>
      <left/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/>
    <xf numFmtId="0" fontId="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8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15" fillId="4" borderId="19" xfId="0" applyFont="1" applyFill="1" applyBorder="1" applyAlignment="1">
      <alignment horizontal="center" vertical="center"/>
    </xf>
    <xf numFmtId="0" fontId="18" fillId="0" borderId="0" xfId="0" applyFont="1"/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5" fontId="11" fillId="4" borderId="18" xfId="0" applyNumberFormat="1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49" fontId="20" fillId="4" borderId="8" xfId="66" applyNumberFormat="1" applyFill="1" applyBorder="1" applyAlignment="1">
      <alignment horizontal="left" vertical="center" wrapText="1"/>
    </xf>
    <xf numFmtId="14" fontId="11" fillId="4" borderId="8" xfId="0" applyNumberFormat="1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8" borderId="4" xfId="0" applyFont="1" applyFill="1" applyBorder="1" applyAlignment="1">
      <alignment vertical="center"/>
    </xf>
    <xf numFmtId="0" fontId="11" fillId="0" borderId="0" xfId="0" applyFont="1" applyBorder="1"/>
    <xf numFmtId="8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wrapText="1" inden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indent="1"/>
    </xf>
    <xf numFmtId="0" fontId="11" fillId="0" borderId="1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2" fillId="9" borderId="0" xfId="0" applyFont="1" applyFill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25" fillId="0" borderId="0" xfId="0" applyFont="1"/>
    <xf numFmtId="8" fontId="26" fillId="0" borderId="0" xfId="0" applyNumberFormat="1" applyFont="1"/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1" fillId="0" borderId="4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64" fontId="1" fillId="0" borderId="40" xfId="0" applyNumberFormat="1" applyFont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center" vertical="center"/>
    </xf>
    <xf numFmtId="0" fontId="9" fillId="0" borderId="0" xfId="0" applyFont="1" applyBorder="1"/>
    <xf numFmtId="164" fontId="13" fillId="0" borderId="41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4" fontId="11" fillId="0" borderId="14" xfId="0" applyNumberFormat="1" applyFont="1" applyBorder="1" applyAlignment="1">
      <alignment horizontal="center" vertical="center"/>
    </xf>
    <xf numFmtId="0" fontId="16" fillId="5" borderId="1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center" vertical="center"/>
    </xf>
    <xf numFmtId="8" fontId="1" fillId="0" borderId="4" xfId="0" applyNumberFormat="1" applyFont="1" applyFill="1" applyBorder="1" applyAlignment="1">
      <alignment horizontal="center" vertical="center"/>
    </xf>
    <xf numFmtId="0" fontId="34" fillId="0" borderId="0" xfId="0" applyFont="1"/>
    <xf numFmtId="0" fontId="36" fillId="0" borderId="0" xfId="0" applyFont="1"/>
    <xf numFmtId="0" fontId="17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164" fontId="1" fillId="0" borderId="38" xfId="0" applyNumberFormat="1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64" fontId="13" fillId="0" borderId="47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left" vertical="center"/>
    </xf>
    <xf numFmtId="0" fontId="17" fillId="0" borderId="4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164" fontId="13" fillId="0" borderId="50" xfId="0" applyNumberFormat="1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164" fontId="13" fillId="0" borderId="53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1" fillId="0" borderId="55" xfId="0" applyFont="1" applyBorder="1" applyAlignment="1">
      <alignment vertical="center"/>
    </xf>
    <xf numFmtId="164" fontId="1" fillId="0" borderId="3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7" borderId="0" xfId="0" applyFont="1" applyFill="1"/>
    <xf numFmtId="164" fontId="38" fillId="0" borderId="42" xfId="0" applyNumberFormat="1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37" fillId="3" borderId="61" xfId="0" applyFont="1" applyFill="1" applyBorder="1" applyAlignment="1">
      <alignment horizontal="center" vertical="center"/>
    </xf>
    <xf numFmtId="0" fontId="25" fillId="3" borderId="42" xfId="0" applyFont="1" applyFill="1" applyBorder="1" applyAlignment="1">
      <alignment horizontal="center" vertical="center"/>
    </xf>
    <xf numFmtId="164" fontId="38" fillId="0" borderId="64" xfId="0" applyNumberFormat="1" applyFont="1" applyBorder="1" applyAlignment="1">
      <alignment horizontal="center" vertical="center"/>
    </xf>
    <xf numFmtId="164" fontId="38" fillId="0" borderId="68" xfId="0" applyNumberFormat="1" applyFont="1" applyBorder="1" applyAlignment="1">
      <alignment horizontal="center" vertical="center"/>
    </xf>
    <xf numFmtId="0" fontId="41" fillId="0" borderId="0" xfId="0" applyFont="1"/>
    <xf numFmtId="0" fontId="42" fillId="11" borderId="56" xfId="0" applyFont="1" applyFill="1" applyBorder="1"/>
    <xf numFmtId="0" fontId="9" fillId="11" borderId="61" xfId="0" applyFont="1" applyFill="1" applyBorder="1"/>
    <xf numFmtId="0" fontId="9" fillId="11" borderId="57" xfId="0" applyFont="1" applyFill="1" applyBorder="1"/>
    <xf numFmtId="0" fontId="11" fillId="0" borderId="58" xfId="0" applyFont="1" applyBorder="1"/>
    <xf numFmtId="0" fontId="11" fillId="0" borderId="59" xfId="0" applyFont="1" applyBorder="1" applyAlignment="1">
      <alignment horizontal="left"/>
    </xf>
    <xf numFmtId="0" fontId="11" fillId="0" borderId="59" xfId="0" applyFont="1" applyBorder="1"/>
    <xf numFmtId="0" fontId="11" fillId="0" borderId="62" xfId="0" applyFont="1" applyBorder="1"/>
    <xf numFmtId="0" fontId="11" fillId="0" borderId="0" xfId="0" applyFont="1" applyBorder="1" applyAlignment="1">
      <alignment horizontal="left"/>
    </xf>
    <xf numFmtId="0" fontId="2" fillId="5" borderId="43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 wrapText="1"/>
    </xf>
    <xf numFmtId="0" fontId="13" fillId="2" borderId="70" xfId="0" applyFont="1" applyFill="1" applyBorder="1" applyAlignment="1">
      <alignment horizontal="center" vertical="center"/>
    </xf>
    <xf numFmtId="49" fontId="14" fillId="0" borderId="7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165" fontId="14" fillId="0" borderId="53" xfId="0" applyNumberFormat="1" applyFont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 wrapText="1"/>
    </xf>
    <xf numFmtId="0" fontId="12" fillId="9" borderId="76" xfId="0" applyFont="1" applyFill="1" applyBorder="1" applyAlignment="1">
      <alignment horizontal="center" vertical="center"/>
    </xf>
    <xf numFmtId="0" fontId="12" fillId="9" borderId="76" xfId="0" applyFont="1" applyFill="1" applyBorder="1" applyAlignment="1">
      <alignment horizontal="center" vertical="center" wrapText="1"/>
    </xf>
    <xf numFmtId="0" fontId="12" fillId="9" borderId="77" xfId="0" applyFont="1" applyFill="1" applyBorder="1" applyAlignment="1">
      <alignment horizontal="center" vertical="center" wrapText="1"/>
    </xf>
    <xf numFmtId="164" fontId="2" fillId="12" borderId="78" xfId="0" applyNumberFormat="1" applyFont="1" applyFill="1" applyBorder="1" applyAlignment="1">
      <alignment horizontal="center" vertical="center"/>
    </xf>
    <xf numFmtId="164" fontId="16" fillId="13" borderId="42" xfId="0" applyNumberFormat="1" applyFont="1" applyFill="1" applyBorder="1" applyAlignment="1">
      <alignment horizontal="center"/>
    </xf>
    <xf numFmtId="0" fontId="2" fillId="5" borderId="79" xfId="0" applyFont="1" applyFill="1" applyBorder="1" applyAlignment="1">
      <alignment horizontal="center" vertical="center" wrapText="1"/>
    </xf>
    <xf numFmtId="0" fontId="12" fillId="9" borderId="79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9" xfId="0" applyFont="1" applyBorder="1"/>
    <xf numFmtId="0" fontId="9" fillId="0" borderId="60" xfId="0" applyFont="1" applyBorder="1"/>
    <xf numFmtId="165" fontId="14" fillId="0" borderId="70" xfId="0" applyNumberFormat="1" applyFont="1" applyBorder="1" applyAlignment="1">
      <alignment horizontal="center" vertical="center"/>
    </xf>
    <xf numFmtId="164" fontId="44" fillId="6" borderId="80" xfId="0" applyNumberFormat="1" applyFont="1" applyFill="1" applyBorder="1" applyAlignment="1">
      <alignment horizontal="center" vertical="center"/>
    </xf>
    <xf numFmtId="164" fontId="44" fillId="6" borderId="4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164" fontId="46" fillId="12" borderId="42" xfId="0" applyNumberFormat="1" applyFont="1" applyFill="1" applyBorder="1" applyAlignment="1">
      <alignment horizontal="center" vertical="center"/>
    </xf>
    <xf numFmtId="164" fontId="43" fillId="13" borderId="57" xfId="0" applyNumberFormat="1" applyFont="1" applyFill="1" applyBorder="1" applyAlignment="1">
      <alignment horizontal="center"/>
    </xf>
    <xf numFmtId="49" fontId="11" fillId="4" borderId="42" xfId="0" applyNumberFormat="1" applyFont="1" applyFill="1" applyBorder="1" applyAlignment="1">
      <alignment horizontal="center" vertical="top"/>
    </xf>
    <xf numFmtId="0" fontId="11" fillId="0" borderId="59" xfId="0" applyFont="1" applyBorder="1" applyAlignment="1">
      <alignment horizontal="right"/>
    </xf>
    <xf numFmtId="44" fontId="11" fillId="0" borderId="59" xfId="604" applyFont="1" applyBorder="1"/>
    <xf numFmtId="0" fontId="9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44" fontId="11" fillId="0" borderId="0" xfId="604" applyFont="1" applyBorder="1"/>
    <xf numFmtId="0" fontId="9" fillId="0" borderId="63" xfId="0" applyFont="1" applyBorder="1"/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3" fillId="0" borderId="66" xfId="0" applyFont="1" applyBorder="1" applyAlignment="1">
      <alignment horizontal="right"/>
    </xf>
    <xf numFmtId="44" fontId="23" fillId="0" borderId="66" xfId="0" applyNumberFormat="1" applyFont="1" applyBorder="1"/>
    <xf numFmtId="0" fontId="9" fillId="0" borderId="67" xfId="0" applyFont="1" applyBorder="1"/>
    <xf numFmtId="44" fontId="11" fillId="0" borderId="0" xfId="0" applyNumberFormat="1" applyFont="1" applyBorder="1"/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4" fontId="15" fillId="0" borderId="66" xfId="604" applyFont="1" applyBorder="1"/>
    <xf numFmtId="0" fontId="11" fillId="12" borderId="56" xfId="0" applyFont="1" applyFill="1" applyBorder="1" applyAlignment="1">
      <alignment horizontal="right"/>
    </xf>
    <xf numFmtId="44" fontId="11" fillId="12" borderId="57" xfId="604" applyFont="1" applyFill="1" applyBorder="1"/>
    <xf numFmtId="44" fontId="11" fillId="0" borderId="59" xfId="604" applyFont="1" applyFill="1" applyBorder="1"/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6" fillId="0" borderId="0" xfId="0" applyFont="1" applyAlignment="1">
      <alignment horizontal="center" vertical="top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1" fillId="0" borderId="11" xfId="0" applyFont="1" applyBorder="1" applyAlignment="1">
      <alignment horizontal="left" vertical="top" wrapText="1" indent="1"/>
    </xf>
    <xf numFmtId="0" fontId="12" fillId="3" borderId="1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1" fillId="4" borderId="58" xfId="0" applyFont="1" applyFill="1" applyBorder="1" applyAlignment="1">
      <alignment vertical="top" wrapText="1"/>
    </xf>
    <xf numFmtId="0" fontId="11" fillId="4" borderId="59" xfId="0" applyFont="1" applyFill="1" applyBorder="1" applyAlignment="1">
      <alignment vertical="top" wrapText="1"/>
    </xf>
    <xf numFmtId="0" fontId="11" fillId="4" borderId="60" xfId="0" applyFont="1" applyFill="1" applyBorder="1" applyAlignment="1">
      <alignment vertical="top" wrapText="1"/>
    </xf>
    <xf numFmtId="0" fontId="11" fillId="4" borderId="62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4" borderId="63" xfId="0" applyFont="1" applyFill="1" applyBorder="1" applyAlignment="1">
      <alignment vertical="top" wrapText="1"/>
    </xf>
    <xf numFmtId="0" fontId="11" fillId="4" borderId="65" xfId="0" applyFont="1" applyFill="1" applyBorder="1" applyAlignment="1">
      <alignment vertical="top" wrapText="1"/>
    </xf>
    <xf numFmtId="0" fontId="11" fillId="4" borderId="66" xfId="0" applyFont="1" applyFill="1" applyBorder="1" applyAlignment="1">
      <alignment vertical="top" wrapText="1"/>
    </xf>
    <xf numFmtId="0" fontId="11" fillId="4" borderId="67" xfId="0" applyFont="1" applyFill="1" applyBorder="1" applyAlignment="1">
      <alignment vertical="top" wrapText="1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44" fillId="6" borderId="56" xfId="0" applyFont="1" applyFill="1" applyBorder="1" applyAlignment="1">
      <alignment horizontal="center" vertical="center"/>
    </xf>
    <xf numFmtId="0" fontId="44" fillId="6" borderId="61" xfId="0" applyFont="1" applyFill="1" applyBorder="1" applyAlignment="1">
      <alignment horizontal="center" vertical="center"/>
    </xf>
    <xf numFmtId="0" fontId="46" fillId="12" borderId="56" xfId="0" applyFont="1" applyFill="1" applyBorder="1" applyAlignment="1">
      <alignment horizontal="center" vertical="center"/>
    </xf>
    <xf numFmtId="0" fontId="46" fillId="12" borderId="6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43" fillId="13" borderId="56" xfId="0" applyFont="1" applyFill="1" applyBorder="1" applyAlignment="1">
      <alignment horizontal="center"/>
    </xf>
    <xf numFmtId="0" fontId="43" fillId="13" borderId="57" xfId="0" applyFont="1" applyFill="1" applyBorder="1" applyAlignment="1">
      <alignment horizontal="center"/>
    </xf>
    <xf numFmtId="0" fontId="27" fillId="0" borderId="59" xfId="0" applyFont="1" applyBorder="1" applyAlignment="1">
      <alignment horizontal="right" vertical="top" wrapText="1"/>
    </xf>
    <xf numFmtId="0" fontId="27" fillId="0" borderId="6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63" xfId="0" applyFont="1" applyBorder="1" applyAlignment="1">
      <alignment horizontal="right" vertical="top" wrapText="1"/>
    </xf>
    <xf numFmtId="0" fontId="27" fillId="0" borderId="66" xfId="0" applyFont="1" applyBorder="1" applyAlignment="1">
      <alignment horizontal="right" vertical="top" wrapText="1"/>
    </xf>
    <xf numFmtId="0" fontId="27" fillId="0" borderId="67" xfId="0" applyFont="1" applyBorder="1" applyAlignment="1">
      <alignment horizontal="right" vertical="top" wrapText="1"/>
    </xf>
    <xf numFmtId="0" fontId="34" fillId="0" borderId="65" xfId="0" applyFont="1" applyBorder="1" applyAlignment="1">
      <alignment horizontal="left" vertical="center" wrapText="1"/>
    </xf>
    <xf numFmtId="0" fontId="35" fillId="0" borderId="66" xfId="0" applyFont="1" applyBorder="1" applyAlignment="1">
      <alignment horizontal="left" vertical="center" wrapText="1"/>
    </xf>
    <xf numFmtId="0" fontId="12" fillId="9" borderId="10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165" fontId="13" fillId="2" borderId="45" xfId="0" applyNumberFormat="1" applyFont="1" applyFill="1" applyBorder="1" applyAlignment="1">
      <alignment horizontal="center" vertical="center"/>
    </xf>
    <xf numFmtId="165" fontId="13" fillId="2" borderId="70" xfId="0" applyNumberFormat="1" applyFont="1" applyFill="1" applyBorder="1" applyAlignment="1">
      <alignment horizontal="center" vertical="center"/>
    </xf>
    <xf numFmtId="0" fontId="22" fillId="2" borderId="69" xfId="0" applyNumberFormat="1" applyFont="1" applyFill="1" applyBorder="1" applyAlignment="1">
      <alignment horizontal="left" vertical="center" wrapText="1"/>
    </xf>
    <xf numFmtId="0" fontId="22" fillId="2" borderId="59" xfId="0" applyNumberFormat="1" applyFont="1" applyFill="1" applyBorder="1" applyAlignment="1">
      <alignment horizontal="left" vertical="center" wrapText="1"/>
    </xf>
    <xf numFmtId="0" fontId="22" fillId="2" borderId="37" xfId="0" applyNumberFormat="1" applyFont="1" applyFill="1" applyBorder="1" applyAlignment="1">
      <alignment horizontal="left" vertical="center" wrapText="1"/>
    </xf>
    <xf numFmtId="0" fontId="22" fillId="2" borderId="25" xfId="0" applyNumberFormat="1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3" fillId="0" borderId="36" xfId="0" applyNumberFormat="1" applyFont="1" applyBorder="1" applyAlignment="1">
      <alignment horizontal="left" vertical="center"/>
    </xf>
    <xf numFmtId="0" fontId="13" fillId="0" borderId="15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4" fillId="6" borderId="65" xfId="0" applyFont="1" applyFill="1" applyBorder="1" applyAlignment="1">
      <alignment horizontal="center" vertical="center"/>
    </xf>
    <xf numFmtId="0" fontId="44" fillId="6" borderId="66" xfId="0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 wrapText="1"/>
    </xf>
    <xf numFmtId="0" fontId="31" fillId="7" borderId="66" xfId="0" applyFont="1" applyFill="1" applyBorder="1" applyAlignment="1">
      <alignment horizontal="center" vertical="center" wrapText="1"/>
    </xf>
    <xf numFmtId="0" fontId="31" fillId="7" borderId="6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left" vertical="center"/>
    </xf>
    <xf numFmtId="0" fontId="11" fillId="0" borderId="71" xfId="0" applyFont="1" applyBorder="1" applyAlignment="1">
      <alignment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3" fillId="0" borderId="74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37" fillId="2" borderId="56" xfId="0" applyFont="1" applyFill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0" fillId="10" borderId="59" xfId="0" applyFill="1" applyBorder="1" applyAlignment="1">
      <alignment horizontal="right" vertical="top" wrapText="1"/>
    </xf>
    <xf numFmtId="0" fontId="0" fillId="10" borderId="60" xfId="0" applyFill="1" applyBorder="1" applyAlignment="1">
      <alignment horizontal="right" vertical="top" wrapText="1"/>
    </xf>
    <xf numFmtId="0" fontId="0" fillId="10" borderId="0" xfId="0" applyFill="1" applyBorder="1" applyAlignment="1">
      <alignment horizontal="right" vertical="top" wrapText="1"/>
    </xf>
    <xf numFmtId="0" fontId="0" fillId="10" borderId="63" xfId="0" applyFill="1" applyBorder="1" applyAlignment="1">
      <alignment horizontal="right" vertical="top" wrapText="1"/>
    </xf>
    <xf numFmtId="0" fontId="0" fillId="10" borderId="66" xfId="0" applyFill="1" applyBorder="1" applyAlignment="1">
      <alignment horizontal="right" vertical="top" wrapText="1"/>
    </xf>
    <xf numFmtId="0" fontId="0" fillId="10" borderId="67" xfId="0" applyFill="1" applyBorder="1" applyAlignment="1">
      <alignment horizontal="right" vertical="top" wrapText="1"/>
    </xf>
  </cellXfs>
  <cellStyles count="605">
    <cellStyle name="Currency" xfId="604" builtinId="4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/>
    <cellStyle name="Hyperlink 2" xfId="1" xr:uid="{00000000-0005-0000-0000-000055020000}"/>
    <cellStyle name="Hyperlink 3" xfId="2" xr:uid="{00000000-0005-0000-0000-000056020000}"/>
    <cellStyle name="Hyperlink 3 2" xfId="3" xr:uid="{00000000-0005-0000-0000-000057020000}"/>
    <cellStyle name="Normal" xfId="0" builtinId="0"/>
    <cellStyle name="Normal 2" xfId="4" xr:uid="{00000000-0005-0000-0000-000059020000}"/>
    <cellStyle name="Normal 3" xfId="5" xr:uid="{00000000-0005-0000-0000-00005A020000}"/>
    <cellStyle name="Normal 3 2" xfId="6" xr:uid="{00000000-0005-0000-0000-00005B020000}"/>
    <cellStyle name="Normal 4" xfId="7" xr:uid="{00000000-0005-0000-0000-00005C020000}"/>
  </cellStyles>
  <dxfs count="50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colors>
    <mruColors>
      <color rgb="FFFFFFCC"/>
      <color rgb="FFFFFC00"/>
      <color rgb="FF4F6228"/>
      <color rgb="FF00FA00"/>
      <color rgb="FFFFFF66"/>
      <color rgb="FFDDDDDD"/>
      <color rgb="FF76B531"/>
      <color rgb="FF31859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88900</xdr:rowOff>
    </xdr:from>
    <xdr:to>
      <xdr:col>3</xdr:col>
      <xdr:colOff>304933</xdr:colOff>
      <xdr:row>1</xdr:row>
      <xdr:rowOff>203458</xdr:rowOff>
    </xdr:to>
    <xdr:pic>
      <xdr:nvPicPr>
        <xdr:cNvPr id="3" name="Picture 2" descr="Zents">
          <a:extLst>
            <a:ext uri="{FF2B5EF4-FFF2-40B4-BE49-F238E27FC236}">
              <a16:creationId xmlns:a16="http://schemas.microsoft.com/office/drawing/2014/main" id="{5DDF0F8B-7E0E-6643-B2DD-A987F351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00"/>
          <a:ext cx="2883033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533908</xdr:colOff>
      <xdr:row>2</xdr:row>
      <xdr:rowOff>258</xdr:rowOff>
    </xdr:to>
    <xdr:pic>
      <xdr:nvPicPr>
        <xdr:cNvPr id="2" name="Picture 1" descr="Zents">
          <a:extLst>
            <a:ext uri="{FF2B5EF4-FFF2-40B4-BE49-F238E27FC236}">
              <a16:creationId xmlns:a16="http://schemas.microsoft.com/office/drawing/2014/main" id="{136A0157-C596-6A42-95BA-96490852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3033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2</xdr:row>
      <xdr:rowOff>50800</xdr:rowOff>
    </xdr:from>
    <xdr:to>
      <xdr:col>3</xdr:col>
      <xdr:colOff>533908</xdr:colOff>
      <xdr:row>3</xdr:row>
      <xdr:rowOff>258</xdr:rowOff>
    </xdr:to>
    <xdr:pic>
      <xdr:nvPicPr>
        <xdr:cNvPr id="2" name="Picture 1" descr="Zents">
          <a:extLst>
            <a:ext uri="{FF2B5EF4-FFF2-40B4-BE49-F238E27FC236}">
              <a16:creationId xmlns:a16="http://schemas.microsoft.com/office/drawing/2014/main" id="{EBBBEAD8-2898-1846-B277-950D9412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3033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25775</xdr:colOff>
      <xdr:row>1</xdr:row>
      <xdr:rowOff>50800</xdr:rowOff>
    </xdr:from>
    <xdr:to>
      <xdr:col>3</xdr:col>
      <xdr:colOff>533908</xdr:colOff>
      <xdr:row>2</xdr:row>
      <xdr:rowOff>258</xdr:rowOff>
    </xdr:to>
    <xdr:pic>
      <xdr:nvPicPr>
        <xdr:cNvPr id="2" name="Picture 1" descr="Zents">
          <a:extLst>
            <a:ext uri="{FF2B5EF4-FFF2-40B4-BE49-F238E27FC236}">
              <a16:creationId xmlns:a16="http://schemas.microsoft.com/office/drawing/2014/main" id="{50506260-F4CD-E74D-9F95-9A114C06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5" y="50800"/>
          <a:ext cx="2883033" cy="11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A2:H55"/>
  <sheetViews>
    <sheetView showGridLines="0" zoomScaleNormal="100" workbookViewId="0">
      <selection activeCell="F9" sqref="F9"/>
    </sheetView>
  </sheetViews>
  <sheetFormatPr defaultColWidth="10.85546875" defaultRowHeight="12.75"/>
  <cols>
    <col min="1" max="1" width="9.28515625" style="1" customWidth="1"/>
    <col min="2" max="2" width="11.42578125" style="1" customWidth="1"/>
    <col min="3" max="3" width="13" style="1" customWidth="1"/>
    <col min="4" max="4" width="11.42578125" style="1" customWidth="1"/>
    <col min="5" max="5" width="57.28515625" style="1" customWidth="1"/>
    <col min="6" max="6" width="30.42578125" style="7" bestFit="1" customWidth="1"/>
    <col min="7" max="16384" width="10.85546875" style="1"/>
  </cols>
  <sheetData>
    <row r="2" spans="1:6" ht="18" customHeight="1">
      <c r="E2" s="78"/>
      <c r="F2" s="1"/>
    </row>
    <row r="3" spans="1:6" ht="3.95" customHeight="1">
      <c r="E3" s="172" t="s">
        <v>26</v>
      </c>
    </row>
    <row r="4" spans="1:6">
      <c r="A4" s="83" t="s">
        <v>5</v>
      </c>
      <c r="B4" s="2"/>
      <c r="C4" s="2"/>
      <c r="D4" s="2"/>
      <c r="E4" s="172"/>
    </row>
    <row r="5" spans="1:6">
      <c r="A5" s="82" t="s">
        <v>6</v>
      </c>
      <c r="B5" s="2"/>
      <c r="C5" s="2"/>
      <c r="D5" s="2"/>
    </row>
    <row r="6" spans="1:6" ht="21" customHeight="1">
      <c r="E6" s="9"/>
    </row>
    <row r="7" spans="1:6" s="4" customFormat="1" ht="11.1" customHeight="1">
      <c r="A7" s="173" t="s">
        <v>0</v>
      </c>
      <c r="B7" s="174"/>
      <c r="C7" s="174"/>
      <c r="D7" s="174"/>
      <c r="E7" s="175"/>
    </row>
    <row r="8" spans="1:6" s="4" customFormat="1" ht="20.100000000000001" customHeight="1">
      <c r="A8" s="176" t="s">
        <v>81</v>
      </c>
      <c r="B8" s="177"/>
      <c r="C8" s="177"/>
      <c r="D8" s="178"/>
      <c r="E8" s="14"/>
    </row>
    <row r="9" spans="1:6" s="4" customFormat="1" ht="20.100000000000001" customHeight="1">
      <c r="A9" s="179" t="s">
        <v>82</v>
      </c>
      <c r="B9" s="180"/>
      <c r="C9" s="180"/>
      <c r="D9" s="181"/>
      <c r="E9" s="15"/>
    </row>
    <row r="10" spans="1:6" s="4" customFormat="1" ht="20.100000000000001" customHeight="1">
      <c r="A10" s="169" t="s">
        <v>83</v>
      </c>
      <c r="B10" s="170"/>
      <c r="C10" s="170"/>
      <c r="D10" s="171"/>
      <c r="E10" s="15"/>
    </row>
    <row r="11" spans="1:6" s="4" customFormat="1" ht="20.100000000000001" customHeight="1">
      <c r="A11" s="10" t="s">
        <v>3</v>
      </c>
      <c r="B11" s="11"/>
      <c r="C11" s="11"/>
      <c r="D11" s="12"/>
      <c r="E11" s="13"/>
    </row>
    <row r="12" spans="1:6" s="4" customFormat="1" ht="20.100000000000001" customHeight="1">
      <c r="A12" s="176" t="s">
        <v>2</v>
      </c>
      <c r="B12" s="177"/>
      <c r="C12" s="177"/>
      <c r="D12" s="178"/>
      <c r="E12" s="16"/>
    </row>
    <row r="13" spans="1:6" s="4" customFormat="1" ht="20.100000000000001" customHeight="1">
      <c r="A13" s="179" t="s">
        <v>1</v>
      </c>
      <c r="B13" s="180"/>
      <c r="C13" s="180"/>
      <c r="D13" s="181"/>
      <c r="E13" s="19"/>
    </row>
    <row r="14" spans="1:6" s="4" customFormat="1" ht="11.1" customHeight="1">
      <c r="A14" s="183" t="s">
        <v>7</v>
      </c>
      <c r="B14" s="184"/>
      <c r="C14" s="184"/>
      <c r="D14" s="185"/>
      <c r="E14" s="17"/>
    </row>
    <row r="15" spans="1:6" s="4" customFormat="1" ht="11.1" customHeight="1">
      <c r="A15" s="186"/>
      <c r="B15" s="187"/>
      <c r="C15" s="187"/>
      <c r="D15" s="188"/>
      <c r="E15" s="14"/>
    </row>
    <row r="16" spans="1:6" s="4" customFormat="1" ht="11.1" customHeight="1">
      <c r="A16" s="186"/>
      <c r="B16" s="187"/>
      <c r="C16" s="187"/>
      <c r="D16" s="188"/>
      <c r="E16" s="15"/>
    </row>
    <row r="17" spans="1:5" s="4" customFormat="1" ht="11.1" customHeight="1">
      <c r="A17" s="189"/>
      <c r="B17" s="190"/>
      <c r="C17" s="190"/>
      <c r="D17" s="191"/>
      <c r="E17" s="18"/>
    </row>
    <row r="18" spans="1:5" s="4" customFormat="1" ht="11.1" customHeight="1">
      <c r="A18" s="192" t="s">
        <v>84</v>
      </c>
      <c r="B18" s="193"/>
      <c r="C18" s="193"/>
      <c r="D18" s="194"/>
      <c r="E18" s="14"/>
    </row>
    <row r="19" spans="1:5" s="4" customFormat="1" ht="11.1" customHeight="1">
      <c r="A19" s="195"/>
      <c r="B19" s="196"/>
      <c r="C19" s="196"/>
      <c r="D19" s="197"/>
      <c r="E19" s="14"/>
    </row>
    <row r="20" spans="1:5" s="4" customFormat="1" ht="11.1" customHeight="1">
      <c r="A20" s="195"/>
      <c r="B20" s="196"/>
      <c r="C20" s="196"/>
      <c r="D20" s="197"/>
      <c r="E20" s="20"/>
    </row>
    <row r="21" spans="1:5" s="4" customFormat="1" ht="11.1" customHeight="1">
      <c r="A21" s="198"/>
      <c r="B21" s="199"/>
      <c r="C21" s="199"/>
      <c r="D21" s="200"/>
      <c r="E21" s="18"/>
    </row>
    <row r="22" spans="1:5" s="4" customFormat="1" ht="11.1" customHeight="1">
      <c r="A22" s="173" t="s">
        <v>23</v>
      </c>
      <c r="B22" s="174"/>
      <c r="C22" s="174"/>
      <c r="D22" s="174"/>
      <c r="E22" s="175"/>
    </row>
    <row r="23" spans="1:5" s="4" customFormat="1" ht="11.1" customHeight="1">
      <c r="A23" s="201" t="s">
        <v>13</v>
      </c>
      <c r="B23" s="202"/>
      <c r="C23" s="202"/>
      <c r="D23" s="30"/>
      <c r="E23" s="77"/>
    </row>
    <row r="24" spans="1:5" s="4" customFormat="1" ht="11.1" customHeight="1">
      <c r="A24" s="32"/>
      <c r="B24" s="3"/>
      <c r="C24" s="3"/>
      <c r="D24" s="3"/>
      <c r="E24" s="31"/>
    </row>
    <row r="25" spans="1:5" s="4" customFormat="1" ht="11.1" customHeight="1">
      <c r="A25" s="32"/>
      <c r="B25" s="8"/>
      <c r="C25" s="203" t="s">
        <v>27</v>
      </c>
      <c r="D25" s="204"/>
      <c r="E25" s="205"/>
    </row>
    <row r="26" spans="1:5" s="4" customFormat="1" ht="11.1" customHeight="1">
      <c r="A26" s="32"/>
      <c r="B26" s="33"/>
      <c r="C26" s="34"/>
      <c r="D26" s="3"/>
      <c r="E26" s="31"/>
    </row>
    <row r="27" spans="1:5" s="4" customFormat="1" ht="11.1" customHeight="1">
      <c r="A27" s="32"/>
      <c r="B27" s="8"/>
      <c r="C27" s="35" t="s">
        <v>20</v>
      </c>
      <c r="D27" s="3"/>
      <c r="E27" s="31"/>
    </row>
    <row r="28" spans="1:5" s="4" customFormat="1" ht="11.1" customHeight="1">
      <c r="A28" s="32"/>
      <c r="B28" s="33"/>
      <c r="C28" s="35"/>
      <c r="D28" s="3"/>
      <c r="E28" s="36"/>
    </row>
    <row r="29" spans="1:5" s="4" customFormat="1" ht="11.1" customHeight="1">
      <c r="A29" s="32"/>
      <c r="B29" s="8"/>
      <c r="C29" s="35" t="s">
        <v>21</v>
      </c>
      <c r="D29" s="3"/>
      <c r="E29" s="36"/>
    </row>
    <row r="30" spans="1:5" s="4" customFormat="1" ht="11.1" customHeight="1">
      <c r="A30" s="32"/>
      <c r="B30" s="33"/>
      <c r="C30" s="35"/>
      <c r="D30" s="3"/>
      <c r="E30" s="36" t="s">
        <v>85</v>
      </c>
    </row>
    <row r="31" spans="1:5" s="4" customFormat="1" ht="11.1" customHeight="1">
      <c r="A31" s="32"/>
      <c r="B31" s="8"/>
      <c r="C31" s="35" t="s">
        <v>22</v>
      </c>
      <c r="D31" s="3"/>
      <c r="E31" s="36"/>
    </row>
    <row r="32" spans="1:5" s="4" customFormat="1" ht="11.1" customHeight="1" thickBot="1">
      <c r="A32" s="35"/>
      <c r="B32" s="35"/>
      <c r="C32" s="35"/>
      <c r="D32" s="3"/>
      <c r="E32" s="36"/>
    </row>
    <row r="33" spans="1:5" s="4" customFormat="1" ht="11.1" customHeight="1" thickBot="1">
      <c r="A33" s="37"/>
      <c r="B33" s="8"/>
      <c r="C33" s="38" t="s">
        <v>86</v>
      </c>
      <c r="D33" s="39"/>
      <c r="E33" s="149"/>
    </row>
    <row r="34" spans="1:5" s="4" customFormat="1" ht="11.1" customHeight="1" thickBot="1">
      <c r="A34" s="206" t="s">
        <v>87</v>
      </c>
      <c r="B34" s="207"/>
      <c r="C34" s="207"/>
      <c r="D34" s="207"/>
      <c r="E34" s="208"/>
    </row>
    <row r="35" spans="1:5" s="4" customFormat="1" ht="11.1" customHeight="1">
      <c r="A35" s="209"/>
      <c r="B35" s="210"/>
      <c r="C35" s="210"/>
      <c r="D35" s="210"/>
      <c r="E35" s="211"/>
    </row>
    <row r="36" spans="1:5" s="4" customFormat="1" ht="11.1" customHeight="1">
      <c r="A36" s="212"/>
      <c r="B36" s="213"/>
      <c r="C36" s="213"/>
      <c r="D36" s="213"/>
      <c r="E36" s="214"/>
    </row>
    <row r="37" spans="1:5" s="4" customFormat="1" ht="11.1" customHeight="1">
      <c r="A37" s="212"/>
      <c r="B37" s="213"/>
      <c r="C37" s="213"/>
      <c r="D37" s="213"/>
      <c r="E37" s="214"/>
    </row>
    <row r="38" spans="1:5" s="4" customFormat="1" ht="11.1" customHeight="1" thickBot="1">
      <c r="A38" s="215"/>
      <c r="B38" s="216"/>
      <c r="C38" s="216"/>
      <c r="D38" s="216"/>
      <c r="E38" s="217"/>
    </row>
    <row r="39" spans="1:5" s="4" customFormat="1" ht="11.1" customHeight="1" thickBot="1">
      <c r="A39" s="218" t="s">
        <v>41</v>
      </c>
      <c r="B39" s="219"/>
      <c r="C39" s="219"/>
      <c r="D39" s="219"/>
      <c r="E39" s="208"/>
    </row>
    <row r="40" spans="1:5" s="4" customFormat="1" ht="11.1" customHeight="1">
      <c r="A40" s="139"/>
      <c r="B40" s="140"/>
      <c r="C40" s="150" t="s">
        <v>192</v>
      </c>
      <c r="D40" s="151">
        <f>'ANTARA Retail &amp; Professional'!J51</f>
        <v>0</v>
      </c>
      <c r="E40" s="142"/>
    </row>
    <row r="41" spans="1:5" s="4" customFormat="1" ht="11.1" customHeight="1">
      <c r="A41" s="152"/>
      <c r="B41" s="138"/>
      <c r="C41" s="153" t="s">
        <v>191</v>
      </c>
      <c r="D41" s="154">
        <f>'UNZENTED Professional'!J29</f>
        <v>0</v>
      </c>
      <c r="E41" s="155"/>
    </row>
    <row r="42" spans="1:5" s="4" customFormat="1" ht="11.1" customHeight="1">
      <c r="A42" s="152"/>
      <c r="B42" s="138"/>
      <c r="C42" s="153"/>
      <c r="D42" s="28"/>
      <c r="E42" s="155"/>
    </row>
    <row r="43" spans="1:5" s="4" customFormat="1" ht="11.1" customHeight="1" thickBot="1">
      <c r="A43" s="156"/>
      <c r="B43" s="157"/>
      <c r="C43" s="158" t="s">
        <v>88</v>
      </c>
      <c r="D43" s="159">
        <f>SUM(D40:D42)</f>
        <v>0</v>
      </c>
      <c r="E43" s="160"/>
    </row>
    <row r="44" spans="1:5" s="4" customFormat="1" ht="11.1" customHeight="1" thickBot="1">
      <c r="A44" s="218" t="s">
        <v>89</v>
      </c>
      <c r="B44" s="219"/>
      <c r="C44" s="219"/>
      <c r="D44" s="219"/>
      <c r="E44" s="208"/>
    </row>
    <row r="45" spans="1:5" s="4" customFormat="1" ht="22.5" customHeight="1" thickBot="1">
      <c r="A45" s="162"/>
      <c r="B45" s="163"/>
      <c r="C45" s="150" t="s">
        <v>203</v>
      </c>
      <c r="D45" s="168">
        <f>'UNZENTED Professional'!J30+'ANTARA Retail &amp; Professional'!J52</f>
        <v>0</v>
      </c>
      <c r="E45" s="164"/>
    </row>
    <row r="46" spans="1:5" s="4" customFormat="1" ht="21.75" customHeight="1" thickBot="1">
      <c r="A46" s="152"/>
      <c r="B46" s="138"/>
      <c r="C46" s="166" t="s">
        <v>204</v>
      </c>
      <c r="D46" s="167">
        <f>+D43*0.05</f>
        <v>0</v>
      </c>
      <c r="E46" s="155"/>
    </row>
    <row r="47" spans="1:5" s="4" customFormat="1" ht="11.1" customHeight="1">
      <c r="A47" s="152"/>
      <c r="B47" s="138"/>
      <c r="C47" s="153"/>
      <c r="D47" s="28"/>
      <c r="E47" s="155"/>
    </row>
    <row r="48" spans="1:5" s="4" customFormat="1" ht="11.1" customHeight="1">
      <c r="A48" s="152"/>
      <c r="B48" s="138"/>
      <c r="C48" s="153" t="s">
        <v>90</v>
      </c>
      <c r="D48" s="154">
        <f>'REDEEM YOUR CREDIT'!J40</f>
        <v>0</v>
      </c>
      <c r="E48" s="155"/>
    </row>
    <row r="49" spans="1:8" s="4" customFormat="1" ht="11.1" customHeight="1">
      <c r="A49" s="152"/>
      <c r="B49" s="138"/>
      <c r="C49" s="153" t="s">
        <v>92</v>
      </c>
      <c r="D49" s="161">
        <f>+D46-D48</f>
        <v>0</v>
      </c>
      <c r="E49" s="155"/>
    </row>
    <row r="50" spans="1:8" s="4" customFormat="1" ht="11.1" customHeight="1" thickBot="1">
      <c r="A50" s="156"/>
      <c r="B50" s="157"/>
      <c r="C50" s="158" t="s">
        <v>91</v>
      </c>
      <c r="D50" s="165">
        <f>IF(D48&lt;D46,0,D48-D46)</f>
        <v>0</v>
      </c>
      <c r="E50" s="160"/>
    </row>
    <row r="51" spans="1:8" s="4" customFormat="1" ht="11.1" customHeight="1">
      <c r="A51" s="26"/>
      <c r="B51" s="26"/>
      <c r="C51" s="1"/>
      <c r="D51" s="1"/>
      <c r="E51" s="1"/>
    </row>
    <row r="52" spans="1:8" s="4" customFormat="1" ht="11.1" customHeight="1">
      <c r="A52" s="26"/>
      <c r="B52" s="26"/>
      <c r="C52" s="1"/>
      <c r="D52" s="1"/>
      <c r="E52" s="1"/>
    </row>
    <row r="53" spans="1:8" s="4" customFormat="1" ht="11.1" customHeight="1">
      <c r="A53" s="26"/>
      <c r="B53" s="26"/>
      <c r="C53" s="1"/>
      <c r="D53" s="1"/>
      <c r="E53" s="1"/>
    </row>
    <row r="54" spans="1:8" ht="15.95" customHeight="1">
      <c r="A54" s="182" t="s">
        <v>200</v>
      </c>
      <c r="B54" s="182"/>
      <c r="C54" s="182"/>
      <c r="D54" s="182"/>
      <c r="E54" s="182"/>
      <c r="F54" s="1"/>
    </row>
    <row r="55" spans="1:8">
      <c r="F55" s="40"/>
      <c r="G55" s="22"/>
      <c r="H55" s="22"/>
    </row>
  </sheetData>
  <mergeCells count="17">
    <mergeCell ref="A54:E54"/>
    <mergeCell ref="A12:D12"/>
    <mergeCell ref="A13:D13"/>
    <mergeCell ref="A14:D17"/>
    <mergeCell ref="A18:D21"/>
    <mergeCell ref="A22:E22"/>
    <mergeCell ref="A23:C23"/>
    <mergeCell ref="C25:E25"/>
    <mergeCell ref="A34:E34"/>
    <mergeCell ref="A35:E38"/>
    <mergeCell ref="A39:E39"/>
    <mergeCell ref="A44:E44"/>
    <mergeCell ref="A10:D10"/>
    <mergeCell ref="E3:E4"/>
    <mergeCell ref="A7:E7"/>
    <mergeCell ref="A8:D8"/>
    <mergeCell ref="A9:D9"/>
  </mergeCells>
  <printOptions horizontalCentered="1"/>
  <pageMargins left="0.25" right="0.25" top="0.5" bottom="0.6" header="0.5" footer="0.1"/>
  <pageSetup orientation="portrait" horizontalDpi="4294967292" verticalDpi="4294967292" r:id="rId1"/>
  <headerFooter>
    <oddFooter>&amp;R&amp;K000000&amp;A  / ZENTS  / 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CDDB-0F0A-5641-B3C7-C69F6FE89450}">
  <sheetPr>
    <tabColor rgb="FF4F6228"/>
    <pageSetUpPr fitToPage="1"/>
  </sheetPr>
  <dimension ref="A1:K56"/>
  <sheetViews>
    <sheetView showGridLines="0" topLeftCell="A26" zoomScaleNormal="100" workbookViewId="0">
      <selection activeCell="L40" sqref="L40"/>
    </sheetView>
  </sheetViews>
  <sheetFormatPr defaultColWidth="10.85546875" defaultRowHeight="12.75"/>
  <cols>
    <col min="1" max="1" width="6.42578125" style="26" customWidth="1"/>
    <col min="2" max="2" width="13" style="26" customWidth="1"/>
    <col min="3" max="3" width="11.7109375" style="26" customWidth="1"/>
    <col min="4" max="4" width="10.7109375" style="26" customWidth="1"/>
    <col min="5" max="5" width="8" style="26" customWidth="1"/>
    <col min="6" max="6" width="15.28515625" style="1" customWidth="1"/>
    <col min="7" max="7" width="29.140625" style="1" customWidth="1"/>
    <col min="8" max="8" width="12.42578125" style="1" customWidth="1"/>
    <col min="9" max="9" width="10.28515625" style="1" customWidth="1"/>
    <col min="10" max="10" width="10.42578125" style="1" customWidth="1"/>
    <col min="11" max="11" width="6.7109375" style="1" customWidth="1"/>
    <col min="12" max="12" width="8.7109375" style="1" customWidth="1"/>
    <col min="13" max="16384" width="10.85546875" style="1"/>
  </cols>
  <sheetData>
    <row r="1" spans="1:11" ht="13.5" thickBot="1"/>
    <row r="2" spans="1:11" ht="12.95" customHeight="1">
      <c r="A2" s="117"/>
      <c r="B2" s="118"/>
      <c r="C2" s="118"/>
      <c r="D2" s="119"/>
      <c r="E2" s="118"/>
      <c r="F2" s="119"/>
      <c r="G2" s="228" t="s">
        <v>202</v>
      </c>
      <c r="H2" s="228"/>
      <c r="I2" s="228"/>
      <c r="J2" s="229"/>
    </row>
    <row r="3" spans="1:11" ht="6" customHeight="1">
      <c r="A3" s="120"/>
      <c r="B3" s="121"/>
      <c r="C3" s="121"/>
      <c r="D3" s="28"/>
      <c r="E3" s="121"/>
      <c r="F3" s="28"/>
      <c r="G3" s="230"/>
      <c r="H3" s="230"/>
      <c r="I3" s="230"/>
      <c r="J3" s="231"/>
    </row>
    <row r="4" spans="1:11" ht="21.75" customHeight="1" thickBot="1">
      <c r="A4" s="234" t="s">
        <v>15</v>
      </c>
      <c r="B4" s="235"/>
      <c r="C4" s="235"/>
      <c r="D4" s="235"/>
      <c r="E4" s="235"/>
      <c r="F4" s="235"/>
      <c r="G4" s="232"/>
      <c r="H4" s="232"/>
      <c r="I4" s="232"/>
      <c r="J4" s="233"/>
    </row>
    <row r="5" spans="1:11" ht="12.95" customHeight="1" thickBot="1">
      <c r="A5" s="52"/>
      <c r="B5" s="53"/>
      <c r="C5" s="53"/>
      <c r="D5" s="52"/>
      <c r="E5" s="53"/>
      <c r="F5" s="236" t="s">
        <v>14</v>
      </c>
      <c r="G5" s="237"/>
      <c r="H5" s="52"/>
      <c r="I5" s="52"/>
      <c r="J5" s="52"/>
    </row>
    <row r="6" spans="1:11" ht="12.95" customHeight="1">
      <c r="A6" s="238" t="s">
        <v>24</v>
      </c>
      <c r="B6" s="239"/>
      <c r="C6" s="239"/>
      <c r="D6" s="239"/>
      <c r="E6" s="239"/>
      <c r="F6" s="244">
        <f>'Customer Info'!A35</f>
        <v>0</v>
      </c>
      <c r="G6" s="245"/>
      <c r="H6" s="245"/>
      <c r="I6" s="248" t="s">
        <v>180</v>
      </c>
      <c r="J6" s="242">
        <f>'Customer Info'!E23</f>
        <v>0</v>
      </c>
    </row>
    <row r="7" spans="1:11" ht="17.100000000000001" customHeight="1">
      <c r="A7" s="240"/>
      <c r="B7" s="241"/>
      <c r="C7" s="241"/>
      <c r="D7" s="241"/>
      <c r="E7" s="241"/>
      <c r="F7" s="246"/>
      <c r="G7" s="247"/>
      <c r="H7" s="247"/>
      <c r="I7" s="249"/>
      <c r="J7" s="243"/>
    </row>
    <row r="8" spans="1:11" ht="12.95" customHeight="1">
      <c r="A8" s="264" t="s">
        <v>4</v>
      </c>
      <c r="B8" s="249"/>
      <c r="C8" s="249"/>
      <c r="D8" s="249"/>
      <c r="E8" s="249"/>
      <c r="F8" s="253">
        <f>'Customer Info'!E9</f>
        <v>0</v>
      </c>
      <c r="G8" s="254"/>
      <c r="H8" s="255"/>
      <c r="I8" s="76" t="s">
        <v>181</v>
      </c>
      <c r="J8" s="125">
        <f>'Customer Info'!E10</f>
        <v>0</v>
      </c>
    </row>
    <row r="9" spans="1:11" ht="12.95" customHeight="1">
      <c r="A9" s="265" t="s">
        <v>52</v>
      </c>
      <c r="B9" s="180"/>
      <c r="C9" s="180"/>
      <c r="D9" s="180"/>
      <c r="E9" s="181"/>
      <c r="F9" s="250">
        <f>'Customer Info'!E2</f>
        <v>0</v>
      </c>
      <c r="G9" s="251"/>
      <c r="H9" s="252"/>
      <c r="I9" s="75"/>
      <c r="J9" s="126"/>
    </row>
    <row r="10" spans="1:11" ht="12.95" customHeight="1">
      <c r="A10" s="265" t="s">
        <v>81</v>
      </c>
      <c r="B10" s="180"/>
      <c r="C10" s="180"/>
      <c r="D10" s="180"/>
      <c r="E10" s="181"/>
      <c r="F10" s="256">
        <f>'Customer Info'!E8</f>
        <v>0</v>
      </c>
      <c r="G10" s="257"/>
      <c r="H10" s="258"/>
      <c r="I10" s="43" t="s">
        <v>182</v>
      </c>
      <c r="J10" s="143">
        <f>'Customer Info'!E11</f>
        <v>0</v>
      </c>
    </row>
    <row r="11" spans="1:11" ht="35.1" customHeight="1" thickBot="1">
      <c r="A11" s="261" t="s">
        <v>193</v>
      </c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1" s="4" customFormat="1" ht="34.5" customHeight="1" thickBot="1">
      <c r="A12" s="122" t="s">
        <v>25</v>
      </c>
      <c r="B12" s="123" t="s">
        <v>93</v>
      </c>
      <c r="C12" s="123" t="s">
        <v>94</v>
      </c>
      <c r="D12" s="123" t="s">
        <v>95</v>
      </c>
      <c r="E12" s="123" t="s">
        <v>96</v>
      </c>
      <c r="F12" s="123" t="s">
        <v>8</v>
      </c>
      <c r="G12" s="124" t="s">
        <v>9</v>
      </c>
      <c r="H12" s="124" t="s">
        <v>11</v>
      </c>
      <c r="I12" s="124" t="s">
        <v>10</v>
      </c>
      <c r="J12" s="124" t="s">
        <v>97</v>
      </c>
    </row>
    <row r="13" spans="1:11" s="4" customFormat="1" ht="12.95" customHeight="1">
      <c r="A13" s="84" t="b">
        <f t="shared" ref="A13:A36" si="0">IF(I13&gt;0,"OPS")</f>
        <v>0</v>
      </c>
      <c r="B13" s="45" t="s">
        <v>104</v>
      </c>
      <c r="C13" s="45" t="s">
        <v>103</v>
      </c>
      <c r="D13" s="45" t="s">
        <v>98</v>
      </c>
      <c r="E13" s="46" t="s">
        <v>102</v>
      </c>
      <c r="F13" s="85">
        <v>10000</v>
      </c>
      <c r="G13" s="86" t="s">
        <v>28</v>
      </c>
      <c r="H13" s="87">
        <v>42.5</v>
      </c>
      <c r="I13" s="88"/>
      <c r="J13" s="89">
        <f>H13*I13</f>
        <v>0</v>
      </c>
      <c r="K13" s="28"/>
    </row>
    <row r="14" spans="1:11" s="4" customFormat="1" ht="12.95" customHeight="1">
      <c r="A14" s="90" t="b">
        <f t="shared" si="0"/>
        <v>0</v>
      </c>
      <c r="B14" s="50" t="s">
        <v>104</v>
      </c>
      <c r="C14" s="47" t="s">
        <v>103</v>
      </c>
      <c r="D14" s="47" t="s">
        <v>98</v>
      </c>
      <c r="E14" s="49" t="s">
        <v>102</v>
      </c>
      <c r="F14" s="51" t="s">
        <v>108</v>
      </c>
      <c r="G14" s="5" t="s">
        <v>107</v>
      </c>
      <c r="H14" s="24">
        <v>21.25</v>
      </c>
      <c r="I14" s="23"/>
      <c r="J14" s="91">
        <f t="shared" ref="J14:J36" si="1">H14*I14</f>
        <v>0</v>
      </c>
      <c r="K14" s="28"/>
    </row>
    <row r="15" spans="1:11" s="4" customFormat="1" ht="12.95" customHeight="1">
      <c r="A15" s="90" t="b">
        <f t="shared" ref="A15:A17" si="2">IF(I15&gt;0,"OPS")</f>
        <v>0</v>
      </c>
      <c r="B15" s="50" t="s">
        <v>104</v>
      </c>
      <c r="C15" s="47" t="s">
        <v>103</v>
      </c>
      <c r="D15" s="47" t="s">
        <v>98</v>
      </c>
      <c r="E15" s="49" t="s">
        <v>102</v>
      </c>
      <c r="F15" s="51">
        <v>10001</v>
      </c>
      <c r="G15" s="5" t="s">
        <v>29</v>
      </c>
      <c r="H15" s="24">
        <v>75</v>
      </c>
      <c r="I15" s="23"/>
      <c r="J15" s="91">
        <f>H15*I15</f>
        <v>0</v>
      </c>
      <c r="K15" s="28"/>
    </row>
    <row r="16" spans="1:11" s="4" customFormat="1" ht="12.95" customHeight="1">
      <c r="A16" s="90" t="b">
        <f t="shared" si="2"/>
        <v>0</v>
      </c>
      <c r="B16" s="50" t="s">
        <v>104</v>
      </c>
      <c r="C16" s="47" t="s">
        <v>103</v>
      </c>
      <c r="D16" s="47" t="s">
        <v>98</v>
      </c>
      <c r="E16" s="49" t="s">
        <v>102</v>
      </c>
      <c r="F16" s="51" t="s">
        <v>106</v>
      </c>
      <c r="G16" s="5" t="s">
        <v>105</v>
      </c>
      <c r="H16" s="24">
        <v>37.5</v>
      </c>
      <c r="I16" s="23"/>
      <c r="J16" s="91">
        <f t="shared" ref="J16:J17" si="3">H16*I16</f>
        <v>0</v>
      </c>
      <c r="K16" s="28"/>
    </row>
    <row r="17" spans="1:11" s="4" customFormat="1" ht="12.95" customHeight="1">
      <c r="A17" s="90" t="b">
        <f t="shared" si="2"/>
        <v>0</v>
      </c>
      <c r="B17" s="50" t="s">
        <v>112</v>
      </c>
      <c r="C17" s="47" t="s">
        <v>103</v>
      </c>
      <c r="D17" s="47" t="s">
        <v>98</v>
      </c>
      <c r="E17" s="49" t="s">
        <v>109</v>
      </c>
      <c r="F17" s="42">
        <v>10002</v>
      </c>
      <c r="G17" s="5" t="s">
        <v>30</v>
      </c>
      <c r="H17" s="24">
        <v>37.5</v>
      </c>
      <c r="I17" s="25"/>
      <c r="J17" s="91">
        <f t="shared" si="3"/>
        <v>0</v>
      </c>
      <c r="K17" s="28"/>
    </row>
    <row r="18" spans="1:11" s="4" customFormat="1" ht="12.95" customHeight="1">
      <c r="A18" s="90" t="b">
        <f t="shared" si="0"/>
        <v>0</v>
      </c>
      <c r="B18" s="50" t="s">
        <v>112</v>
      </c>
      <c r="C18" s="47" t="s">
        <v>103</v>
      </c>
      <c r="D18" s="47" t="s">
        <v>98</v>
      </c>
      <c r="E18" s="49" t="s">
        <v>109</v>
      </c>
      <c r="F18" s="42" t="s">
        <v>116</v>
      </c>
      <c r="G18" s="5" t="s">
        <v>117</v>
      </c>
      <c r="H18" s="24">
        <v>18.75</v>
      </c>
      <c r="I18" s="25"/>
      <c r="J18" s="91">
        <f t="shared" si="1"/>
        <v>0</v>
      </c>
      <c r="K18" s="28"/>
    </row>
    <row r="19" spans="1:11" s="4" customFormat="1" ht="12.95" customHeight="1">
      <c r="A19" s="90" t="b">
        <f t="shared" si="0"/>
        <v>0</v>
      </c>
      <c r="B19" s="50" t="s">
        <v>113</v>
      </c>
      <c r="C19" s="47" t="s">
        <v>103</v>
      </c>
      <c r="D19" s="47" t="s">
        <v>98</v>
      </c>
      <c r="E19" s="49" t="s">
        <v>109</v>
      </c>
      <c r="F19" s="42">
        <v>10003</v>
      </c>
      <c r="G19" s="5" t="s">
        <v>31</v>
      </c>
      <c r="H19" s="24">
        <v>55</v>
      </c>
      <c r="I19" s="25"/>
      <c r="J19" s="91">
        <f t="shared" si="1"/>
        <v>0</v>
      </c>
      <c r="K19" s="28"/>
    </row>
    <row r="20" spans="1:11" s="4" customFormat="1" ht="12.95" customHeight="1">
      <c r="A20" s="90" t="b">
        <f t="shared" ref="A20" si="4">IF(I20&gt;0,"OPS")</f>
        <v>0</v>
      </c>
      <c r="B20" s="50" t="s">
        <v>113</v>
      </c>
      <c r="C20" s="47" t="s">
        <v>103</v>
      </c>
      <c r="D20" s="47" t="s">
        <v>98</v>
      </c>
      <c r="E20" s="49" t="s">
        <v>109</v>
      </c>
      <c r="F20" s="42" t="s">
        <v>118</v>
      </c>
      <c r="G20" s="5" t="s">
        <v>119</v>
      </c>
      <c r="H20" s="24">
        <v>27.5</v>
      </c>
      <c r="I20" s="25"/>
      <c r="J20" s="91">
        <f t="shared" ref="J20" si="5">H20*I20</f>
        <v>0</v>
      </c>
      <c r="K20" s="28"/>
    </row>
    <row r="21" spans="1:11" s="4" customFormat="1" ht="12.95" customHeight="1">
      <c r="A21" s="90" t="b">
        <f t="shared" si="0"/>
        <v>0</v>
      </c>
      <c r="B21" s="50" t="s">
        <v>114</v>
      </c>
      <c r="C21" s="47" t="s">
        <v>103</v>
      </c>
      <c r="D21" s="47" t="s">
        <v>98</v>
      </c>
      <c r="E21" s="49" t="s">
        <v>110</v>
      </c>
      <c r="F21" s="42">
        <v>10004</v>
      </c>
      <c r="G21" s="5" t="s">
        <v>32</v>
      </c>
      <c r="H21" s="24">
        <v>32.5</v>
      </c>
      <c r="I21" s="25"/>
      <c r="J21" s="91">
        <f t="shared" si="1"/>
        <v>0</v>
      </c>
      <c r="K21" s="28"/>
    </row>
    <row r="22" spans="1:11" s="4" customFormat="1" ht="12.95" customHeight="1">
      <c r="A22" s="90" t="b">
        <f t="shared" ref="A22" si="6">IF(I22&gt;0,"OPS")</f>
        <v>0</v>
      </c>
      <c r="B22" s="50" t="s">
        <v>114</v>
      </c>
      <c r="C22" s="47" t="s">
        <v>103</v>
      </c>
      <c r="D22" s="47" t="s">
        <v>98</v>
      </c>
      <c r="E22" s="49" t="s">
        <v>110</v>
      </c>
      <c r="F22" s="42" t="s">
        <v>120</v>
      </c>
      <c r="G22" s="5" t="s">
        <v>121</v>
      </c>
      <c r="H22" s="24">
        <v>16.25</v>
      </c>
      <c r="I22" s="25"/>
      <c r="J22" s="91">
        <f t="shared" ref="J22" si="7">H22*I22</f>
        <v>0</v>
      </c>
      <c r="K22" s="28"/>
    </row>
    <row r="23" spans="1:11" s="4" customFormat="1" ht="12.95" customHeight="1" thickBot="1">
      <c r="A23" s="99" t="b">
        <f t="shared" si="0"/>
        <v>0</v>
      </c>
      <c r="B23" s="63" t="s">
        <v>115</v>
      </c>
      <c r="C23" s="63" t="s">
        <v>103</v>
      </c>
      <c r="D23" s="63" t="s">
        <v>98</v>
      </c>
      <c r="E23" s="94" t="s">
        <v>111</v>
      </c>
      <c r="F23" s="65">
        <v>10005</v>
      </c>
      <c r="G23" s="95" t="s">
        <v>33</v>
      </c>
      <c r="H23" s="66">
        <v>10</v>
      </c>
      <c r="I23" s="67"/>
      <c r="J23" s="100">
        <f t="shared" si="1"/>
        <v>0</v>
      </c>
      <c r="K23" s="28"/>
    </row>
    <row r="24" spans="1:11" s="4" customFormat="1" ht="12.95" customHeight="1">
      <c r="A24" s="84" t="b">
        <f t="shared" si="0"/>
        <v>0</v>
      </c>
      <c r="B24" s="45" t="s">
        <v>53</v>
      </c>
      <c r="C24" s="45" t="s">
        <v>122</v>
      </c>
      <c r="D24" s="102" t="s">
        <v>126</v>
      </c>
      <c r="E24" s="46" t="s">
        <v>124</v>
      </c>
      <c r="F24" s="85" t="s">
        <v>35</v>
      </c>
      <c r="G24" s="86" t="s">
        <v>72</v>
      </c>
      <c r="H24" s="87">
        <v>360</v>
      </c>
      <c r="I24" s="88"/>
      <c r="J24" s="89">
        <f t="shared" si="1"/>
        <v>0</v>
      </c>
      <c r="K24" s="28"/>
    </row>
    <row r="25" spans="1:11" s="4" customFormat="1" ht="12.95" customHeight="1">
      <c r="A25" s="90" t="b">
        <f t="shared" si="0"/>
        <v>0</v>
      </c>
      <c r="B25" s="50" t="s">
        <v>53</v>
      </c>
      <c r="C25" s="47" t="s">
        <v>122</v>
      </c>
      <c r="D25" s="48" t="s">
        <v>126</v>
      </c>
      <c r="E25" s="49" t="s">
        <v>125</v>
      </c>
      <c r="F25" s="42" t="s">
        <v>34</v>
      </c>
      <c r="G25" s="6" t="s">
        <v>70</v>
      </c>
      <c r="H25" s="24">
        <v>700</v>
      </c>
      <c r="I25" s="25"/>
      <c r="J25" s="91">
        <f t="shared" si="1"/>
        <v>0</v>
      </c>
      <c r="K25" s="28"/>
    </row>
    <row r="26" spans="1:11" s="4" customFormat="1" ht="12.95" customHeight="1">
      <c r="A26" s="90" t="b">
        <f t="shared" si="0"/>
        <v>0</v>
      </c>
      <c r="B26" s="50" t="s">
        <v>123</v>
      </c>
      <c r="C26" s="47" t="s">
        <v>122</v>
      </c>
      <c r="D26" s="48" t="s">
        <v>129</v>
      </c>
      <c r="E26" s="49" t="s">
        <v>100</v>
      </c>
      <c r="F26" s="42" t="s">
        <v>36</v>
      </c>
      <c r="G26" s="5" t="s">
        <v>50</v>
      </c>
      <c r="H26" s="24">
        <v>115</v>
      </c>
      <c r="I26" s="25"/>
      <c r="J26" s="91">
        <f t="shared" si="1"/>
        <v>0</v>
      </c>
      <c r="K26" s="28"/>
    </row>
    <row r="27" spans="1:11" s="4" customFormat="1" ht="12.95" customHeight="1">
      <c r="A27" s="90" t="b">
        <f t="shared" si="0"/>
        <v>0</v>
      </c>
      <c r="B27" s="50" t="s">
        <v>123</v>
      </c>
      <c r="C27" s="47" t="s">
        <v>122</v>
      </c>
      <c r="D27" s="48" t="s">
        <v>126</v>
      </c>
      <c r="E27" s="49" t="s">
        <v>127</v>
      </c>
      <c r="F27" s="42" t="s">
        <v>37</v>
      </c>
      <c r="G27" s="5" t="s">
        <v>51</v>
      </c>
      <c r="H27" s="24">
        <v>600</v>
      </c>
      <c r="I27" s="25"/>
      <c r="J27" s="91">
        <f t="shared" si="1"/>
        <v>0</v>
      </c>
      <c r="K27" s="28"/>
    </row>
    <row r="28" spans="1:11" s="4" customFormat="1" ht="12.95" customHeight="1">
      <c r="A28" s="90" t="b">
        <f t="shared" si="0"/>
        <v>0</v>
      </c>
      <c r="B28" s="50" t="s">
        <v>123</v>
      </c>
      <c r="C28" s="47" t="s">
        <v>122</v>
      </c>
      <c r="D28" s="48" t="s">
        <v>129</v>
      </c>
      <c r="E28" s="49" t="s">
        <v>100</v>
      </c>
      <c r="F28" s="42" t="s">
        <v>38</v>
      </c>
      <c r="G28" s="27" t="s">
        <v>49</v>
      </c>
      <c r="H28" s="24">
        <v>300</v>
      </c>
      <c r="I28" s="25"/>
      <c r="J28" s="91">
        <f t="shared" si="1"/>
        <v>0</v>
      </c>
      <c r="K28" s="28"/>
    </row>
    <row r="29" spans="1:11" s="4" customFormat="1" ht="12.95" customHeight="1">
      <c r="A29" s="90" t="b">
        <f t="shared" si="0"/>
        <v>0</v>
      </c>
      <c r="B29" s="50" t="s">
        <v>115</v>
      </c>
      <c r="C29" s="47" t="s">
        <v>122</v>
      </c>
      <c r="D29" s="48" t="s">
        <v>129</v>
      </c>
      <c r="E29" s="49" t="s">
        <v>100</v>
      </c>
      <c r="F29" s="42" t="s">
        <v>39</v>
      </c>
      <c r="G29" s="21" t="s">
        <v>47</v>
      </c>
      <c r="H29" s="24">
        <v>85</v>
      </c>
      <c r="I29" s="25"/>
      <c r="J29" s="91">
        <f t="shared" si="1"/>
        <v>0</v>
      </c>
      <c r="K29" s="28"/>
    </row>
    <row r="30" spans="1:11" s="4" customFormat="1" ht="12.95" customHeight="1">
      <c r="A30" s="90" t="b">
        <f t="shared" si="0"/>
        <v>0</v>
      </c>
      <c r="B30" s="50" t="s">
        <v>115</v>
      </c>
      <c r="C30" s="47" t="s">
        <v>122</v>
      </c>
      <c r="D30" s="48" t="s">
        <v>126</v>
      </c>
      <c r="E30" s="49" t="s">
        <v>128</v>
      </c>
      <c r="F30" s="42" t="s">
        <v>40</v>
      </c>
      <c r="G30" s="5" t="s">
        <v>48</v>
      </c>
      <c r="H30" s="24">
        <v>220</v>
      </c>
      <c r="I30" s="25"/>
      <c r="J30" s="91">
        <f t="shared" si="1"/>
        <v>0</v>
      </c>
      <c r="K30" s="28"/>
    </row>
    <row r="31" spans="1:11" s="4" customFormat="1" ht="12.95" customHeight="1">
      <c r="A31" s="90" t="b">
        <f t="shared" ref="A31" si="8">IF(I31&gt;0,"OPS")</f>
        <v>0</v>
      </c>
      <c r="B31" s="50" t="s">
        <v>101</v>
      </c>
      <c r="C31" s="47" t="s">
        <v>122</v>
      </c>
      <c r="D31" s="48" t="s">
        <v>126</v>
      </c>
      <c r="E31" s="47" t="s">
        <v>131</v>
      </c>
      <c r="F31" s="42" t="s">
        <v>68</v>
      </c>
      <c r="G31" s="21" t="s">
        <v>69</v>
      </c>
      <c r="H31" s="24">
        <v>5.75</v>
      </c>
      <c r="I31" s="25"/>
      <c r="J31" s="91">
        <f t="shared" ref="J31" si="9">H31*I31</f>
        <v>0</v>
      </c>
      <c r="K31" s="28"/>
    </row>
    <row r="32" spans="1:11" s="4" customFormat="1" ht="12.95" customHeight="1">
      <c r="A32" s="90" t="b">
        <f t="shared" si="0"/>
        <v>0</v>
      </c>
      <c r="B32" s="50" t="s">
        <v>101</v>
      </c>
      <c r="C32" s="47" t="s">
        <v>122</v>
      </c>
      <c r="D32" s="48" t="s">
        <v>126</v>
      </c>
      <c r="E32" s="47" t="s">
        <v>125</v>
      </c>
      <c r="F32" s="42" t="s">
        <v>16</v>
      </c>
      <c r="G32" s="21" t="s">
        <v>17</v>
      </c>
      <c r="H32" s="24">
        <v>5.75</v>
      </c>
      <c r="I32" s="25"/>
      <c r="J32" s="91">
        <f t="shared" si="1"/>
        <v>0</v>
      </c>
      <c r="K32" s="28"/>
    </row>
    <row r="33" spans="1:11" s="4" customFormat="1" ht="12.95" customHeight="1">
      <c r="A33" s="90" t="b">
        <f t="shared" si="0"/>
        <v>0</v>
      </c>
      <c r="B33" s="50" t="s">
        <v>101</v>
      </c>
      <c r="C33" s="47" t="s">
        <v>122</v>
      </c>
      <c r="D33" s="48" t="s">
        <v>129</v>
      </c>
      <c r="E33" s="49" t="s">
        <v>12</v>
      </c>
      <c r="F33" s="42" t="s">
        <v>18</v>
      </c>
      <c r="G33" s="21" t="s">
        <v>19</v>
      </c>
      <c r="H33" s="24">
        <v>0.35</v>
      </c>
      <c r="I33" s="25"/>
      <c r="J33" s="91">
        <f t="shared" si="1"/>
        <v>0</v>
      </c>
      <c r="K33" s="28"/>
    </row>
    <row r="34" spans="1:11" s="4" customFormat="1" ht="12.95" customHeight="1">
      <c r="A34" s="90" t="b">
        <f t="shared" si="0"/>
        <v>0</v>
      </c>
      <c r="B34" s="50" t="s">
        <v>101</v>
      </c>
      <c r="C34" s="47" t="s">
        <v>122</v>
      </c>
      <c r="D34" s="48" t="s">
        <v>129</v>
      </c>
      <c r="E34" s="49" t="s">
        <v>132</v>
      </c>
      <c r="F34" s="42" t="s">
        <v>75</v>
      </c>
      <c r="G34" s="21" t="s">
        <v>73</v>
      </c>
      <c r="H34" s="24">
        <v>1</v>
      </c>
      <c r="I34" s="25"/>
      <c r="J34" s="91">
        <f t="shared" si="1"/>
        <v>0</v>
      </c>
      <c r="K34" s="28"/>
    </row>
    <row r="35" spans="1:11" s="4" customFormat="1" ht="12.95" customHeight="1">
      <c r="A35" s="90" t="b">
        <f t="shared" si="0"/>
        <v>0</v>
      </c>
      <c r="B35" s="50" t="s">
        <v>101</v>
      </c>
      <c r="C35" s="47" t="s">
        <v>122</v>
      </c>
      <c r="D35" s="48" t="s">
        <v>129</v>
      </c>
      <c r="E35" s="49" t="s">
        <v>132</v>
      </c>
      <c r="F35" s="42" t="s">
        <v>76</v>
      </c>
      <c r="G35" s="21" t="s">
        <v>74</v>
      </c>
      <c r="H35" s="24">
        <v>1</v>
      </c>
      <c r="I35" s="25"/>
      <c r="J35" s="91">
        <f t="shared" si="1"/>
        <v>0</v>
      </c>
      <c r="K35" s="28"/>
    </row>
    <row r="36" spans="1:11" s="4" customFormat="1" ht="12.95" customHeight="1" thickBot="1">
      <c r="A36" s="99" t="b">
        <f t="shared" si="0"/>
        <v>0</v>
      </c>
      <c r="B36" s="63" t="s">
        <v>101</v>
      </c>
      <c r="C36" s="63" t="s">
        <v>122</v>
      </c>
      <c r="D36" s="63" t="s">
        <v>130</v>
      </c>
      <c r="E36" s="94" t="s">
        <v>102</v>
      </c>
      <c r="F36" s="65" t="s">
        <v>77</v>
      </c>
      <c r="G36" s="95" t="s">
        <v>71</v>
      </c>
      <c r="H36" s="66">
        <v>1</v>
      </c>
      <c r="I36" s="67"/>
      <c r="J36" s="100">
        <f t="shared" si="1"/>
        <v>0</v>
      </c>
      <c r="K36" s="28"/>
    </row>
    <row r="37" spans="1:11" s="4" customFormat="1" ht="12.95" customHeight="1">
      <c r="A37" s="84" t="b">
        <f>IF(I37&gt;0,"OPS")</f>
        <v>0</v>
      </c>
      <c r="B37" s="101" t="s">
        <v>183</v>
      </c>
      <c r="C37" s="45" t="s">
        <v>134</v>
      </c>
      <c r="D37" s="102" t="s">
        <v>141</v>
      </c>
      <c r="E37" s="45" t="s">
        <v>102</v>
      </c>
      <c r="F37" s="85" t="s">
        <v>147</v>
      </c>
      <c r="G37" s="103" t="s">
        <v>148</v>
      </c>
      <c r="H37" s="104">
        <v>13</v>
      </c>
      <c r="I37" s="88"/>
      <c r="J37" s="89">
        <f>H37*I37</f>
        <v>0</v>
      </c>
      <c r="K37" s="28"/>
    </row>
    <row r="38" spans="1:11">
      <c r="A38" s="90" t="b">
        <f t="shared" ref="A38:A43" si="10">IF(I38&gt;0,"OPS")</f>
        <v>0</v>
      </c>
      <c r="B38" s="50" t="s">
        <v>184</v>
      </c>
      <c r="C38" s="47" t="s">
        <v>134</v>
      </c>
      <c r="D38" s="48" t="s">
        <v>141</v>
      </c>
      <c r="E38" s="47" t="s">
        <v>102</v>
      </c>
      <c r="F38" s="79" t="s">
        <v>189</v>
      </c>
      <c r="G38" s="21" t="s">
        <v>188</v>
      </c>
      <c r="H38" s="80">
        <v>9</v>
      </c>
      <c r="I38" s="25"/>
      <c r="J38" s="91">
        <f t="shared" ref="J38:J47" si="11">H38*I38</f>
        <v>0</v>
      </c>
    </row>
    <row r="39" spans="1:11" s="4" customFormat="1" ht="12.95" customHeight="1">
      <c r="A39" s="90" t="b">
        <f t="shared" si="10"/>
        <v>0</v>
      </c>
      <c r="B39" s="50" t="s">
        <v>185</v>
      </c>
      <c r="C39" s="47" t="s">
        <v>134</v>
      </c>
      <c r="D39" s="48" t="s">
        <v>141</v>
      </c>
      <c r="E39" s="47" t="s">
        <v>132</v>
      </c>
      <c r="F39" s="42" t="s">
        <v>194</v>
      </c>
      <c r="G39" s="21" t="s">
        <v>142</v>
      </c>
      <c r="H39" s="80">
        <v>9.25</v>
      </c>
      <c r="I39" s="25"/>
      <c r="J39" s="91">
        <f t="shared" si="11"/>
        <v>0</v>
      </c>
      <c r="K39" s="28"/>
    </row>
    <row r="40" spans="1:11" s="4" customFormat="1" ht="12.95" customHeight="1">
      <c r="A40" s="90" t="b">
        <f t="shared" si="10"/>
        <v>0</v>
      </c>
      <c r="B40" s="54" t="s">
        <v>186</v>
      </c>
      <c r="C40" s="47" t="s">
        <v>134</v>
      </c>
      <c r="D40" s="48" t="s">
        <v>141</v>
      </c>
      <c r="E40" s="47" t="s">
        <v>137</v>
      </c>
      <c r="F40" s="42" t="s">
        <v>149</v>
      </c>
      <c r="G40" s="21" t="s">
        <v>143</v>
      </c>
      <c r="H40" s="80">
        <v>10.5</v>
      </c>
      <c r="I40" s="25"/>
      <c r="J40" s="91">
        <f t="shared" si="11"/>
        <v>0</v>
      </c>
      <c r="K40" s="28"/>
    </row>
    <row r="41" spans="1:11" s="4" customFormat="1" ht="12.95" customHeight="1">
      <c r="A41" s="90" t="b">
        <f t="shared" si="10"/>
        <v>0</v>
      </c>
      <c r="B41" s="54" t="s">
        <v>187</v>
      </c>
      <c r="C41" s="47" t="s">
        <v>134</v>
      </c>
      <c r="D41" s="48" t="s">
        <v>141</v>
      </c>
      <c r="E41" s="47" t="s">
        <v>132</v>
      </c>
      <c r="F41" s="42" t="s">
        <v>145</v>
      </c>
      <c r="G41" s="21" t="s">
        <v>146</v>
      </c>
      <c r="H41" s="80">
        <v>14</v>
      </c>
      <c r="I41" s="25"/>
      <c r="J41" s="91">
        <f t="shared" si="11"/>
        <v>0</v>
      </c>
      <c r="K41" s="28"/>
    </row>
    <row r="42" spans="1:11" s="4" customFormat="1" ht="12.95" customHeight="1">
      <c r="A42" s="90" t="b">
        <f t="shared" si="10"/>
        <v>0</v>
      </c>
      <c r="B42" s="54" t="s">
        <v>190</v>
      </c>
      <c r="C42" s="47" t="s">
        <v>134</v>
      </c>
      <c r="D42" s="48" t="s">
        <v>141</v>
      </c>
      <c r="E42" s="47" t="s">
        <v>102</v>
      </c>
      <c r="F42" s="42" t="s">
        <v>147</v>
      </c>
      <c r="G42" s="21" t="s">
        <v>148</v>
      </c>
      <c r="H42" s="80">
        <v>13</v>
      </c>
      <c r="I42" s="25"/>
      <c r="J42" s="91">
        <f t="shared" si="11"/>
        <v>0</v>
      </c>
      <c r="K42" s="28"/>
    </row>
    <row r="43" spans="1:11" s="4" customFormat="1" ht="12.95" customHeight="1">
      <c r="A43" s="90" t="b">
        <f t="shared" si="10"/>
        <v>0</v>
      </c>
      <c r="B43" s="50" t="s">
        <v>104</v>
      </c>
      <c r="C43" s="47" t="s">
        <v>134</v>
      </c>
      <c r="D43" s="48" t="s">
        <v>141</v>
      </c>
      <c r="E43" s="47" t="s">
        <v>137</v>
      </c>
      <c r="F43" s="42" t="s">
        <v>42</v>
      </c>
      <c r="G43" s="21" t="s">
        <v>144</v>
      </c>
      <c r="H43" s="24">
        <v>9.5</v>
      </c>
      <c r="I43" s="25"/>
      <c r="J43" s="91">
        <f t="shared" si="11"/>
        <v>0</v>
      </c>
      <c r="K43" s="28"/>
    </row>
    <row r="44" spans="1:11" s="4" customFormat="1" ht="12.95" customHeight="1">
      <c r="A44" s="90" t="b">
        <f>IF(I44&gt;0,"OPS")</f>
        <v>0</v>
      </c>
      <c r="B44" s="50" t="s">
        <v>112</v>
      </c>
      <c r="C44" s="47" t="s">
        <v>134</v>
      </c>
      <c r="D44" s="48" t="s">
        <v>136</v>
      </c>
      <c r="E44" s="47" t="s">
        <v>125</v>
      </c>
      <c r="F44" s="42" t="s">
        <v>43</v>
      </c>
      <c r="G44" s="21" t="s">
        <v>80</v>
      </c>
      <c r="H44" s="24">
        <v>8.25</v>
      </c>
      <c r="I44" s="25"/>
      <c r="J44" s="91">
        <f t="shared" si="11"/>
        <v>0</v>
      </c>
      <c r="K44" s="28"/>
    </row>
    <row r="45" spans="1:11" s="4" customFormat="1" ht="12.95" customHeight="1">
      <c r="A45" s="90" t="b">
        <f>IF(I45&gt;0,"OPS")</f>
        <v>0</v>
      </c>
      <c r="B45" s="50" t="s">
        <v>113</v>
      </c>
      <c r="C45" s="47" t="s">
        <v>134</v>
      </c>
      <c r="D45" s="48" t="s">
        <v>136</v>
      </c>
      <c r="E45" s="49" t="s">
        <v>12</v>
      </c>
      <c r="F45" s="42" t="s">
        <v>44</v>
      </c>
      <c r="G45" s="21" t="s">
        <v>79</v>
      </c>
      <c r="H45" s="24">
        <v>13</v>
      </c>
      <c r="I45" s="25"/>
      <c r="J45" s="91">
        <f t="shared" si="11"/>
        <v>0</v>
      </c>
      <c r="K45" s="28"/>
    </row>
    <row r="46" spans="1:11" s="4" customFormat="1" ht="12.95" customHeight="1">
      <c r="A46" s="90" t="b">
        <f>IF(I46&gt;0,"OPS")</f>
        <v>0</v>
      </c>
      <c r="B46" s="50" t="s">
        <v>114</v>
      </c>
      <c r="C46" s="47" t="s">
        <v>134</v>
      </c>
      <c r="D46" s="48" t="s">
        <v>136</v>
      </c>
      <c r="E46" s="49" t="s">
        <v>132</v>
      </c>
      <c r="F46" s="42" t="s">
        <v>45</v>
      </c>
      <c r="G46" s="21" t="s">
        <v>135</v>
      </c>
      <c r="H46" s="24">
        <v>12</v>
      </c>
      <c r="I46" s="25"/>
      <c r="J46" s="91">
        <f t="shared" si="11"/>
        <v>0</v>
      </c>
      <c r="K46" s="28"/>
    </row>
    <row r="47" spans="1:11" s="4" customFormat="1" ht="12.95" customHeight="1" thickBot="1">
      <c r="A47" s="99" t="b">
        <f>IF(I47&gt;0,"OPS")</f>
        <v>0</v>
      </c>
      <c r="B47" s="63" t="s">
        <v>115</v>
      </c>
      <c r="C47" s="63" t="s">
        <v>134</v>
      </c>
      <c r="D47" s="63" t="s">
        <v>136</v>
      </c>
      <c r="E47" s="94" t="s">
        <v>102</v>
      </c>
      <c r="F47" s="65" t="s">
        <v>46</v>
      </c>
      <c r="G47" s="95" t="s">
        <v>78</v>
      </c>
      <c r="H47" s="66">
        <v>8</v>
      </c>
      <c r="I47" s="67"/>
      <c r="J47" s="100">
        <f t="shared" si="11"/>
        <v>0</v>
      </c>
      <c r="K47" s="28"/>
    </row>
    <row r="48" spans="1:11" ht="13.5" thickBot="1">
      <c r="A48" s="105"/>
      <c r="B48" s="3"/>
      <c r="C48" s="3"/>
      <c r="D48" s="3"/>
      <c r="E48" s="3"/>
      <c r="F48" s="4"/>
      <c r="H48" s="259" t="s">
        <v>138</v>
      </c>
      <c r="I48" s="260"/>
      <c r="J48" s="144">
        <f>SUM(J13:J23)</f>
        <v>0</v>
      </c>
    </row>
    <row r="49" spans="1:10" ht="13.5" thickBot="1">
      <c r="A49" s="105"/>
      <c r="B49" s="3"/>
      <c r="C49" s="1"/>
      <c r="D49" s="3"/>
      <c r="E49" s="3"/>
      <c r="F49" s="4"/>
      <c r="H49" s="220" t="s">
        <v>139</v>
      </c>
      <c r="I49" s="221"/>
      <c r="J49" s="145">
        <f>SUM(J24:J36)</f>
        <v>0</v>
      </c>
    </row>
    <row r="50" spans="1:10" ht="13.5" thickBot="1">
      <c r="A50" s="105"/>
      <c r="B50" s="146"/>
      <c r="C50" s="3"/>
      <c r="D50" s="3"/>
      <c r="E50" s="3"/>
      <c r="F50" s="4"/>
      <c r="H50" s="220" t="s">
        <v>140</v>
      </c>
      <c r="I50" s="221"/>
      <c r="J50" s="145">
        <f>SUM(J37:J47)</f>
        <v>0</v>
      </c>
    </row>
    <row r="51" spans="1:10" ht="13.5" thickBot="1">
      <c r="A51" s="105"/>
      <c r="F51" s="55"/>
      <c r="G51" s="56"/>
      <c r="H51" s="222" t="s">
        <v>133</v>
      </c>
      <c r="I51" s="223"/>
      <c r="J51" s="147">
        <f>SUM(J48:J50)</f>
        <v>0</v>
      </c>
    </row>
    <row r="52" spans="1:10" ht="13.5" thickBot="1">
      <c r="H52" s="226" t="s">
        <v>199</v>
      </c>
      <c r="I52" s="227"/>
      <c r="J52" s="148">
        <f>J51-J31-J32-J33-J34-J35-J36</f>
        <v>0</v>
      </c>
    </row>
    <row r="53" spans="1:10">
      <c r="A53" s="225" t="s">
        <v>200</v>
      </c>
      <c r="B53" s="225"/>
      <c r="C53" s="225"/>
      <c r="D53" s="225"/>
      <c r="E53" s="225"/>
      <c r="F53" s="225"/>
      <c r="G53" s="225"/>
      <c r="H53" s="225"/>
      <c r="I53" s="225"/>
      <c r="J53" s="225"/>
    </row>
    <row r="56" spans="1:10">
      <c r="E56" s="224"/>
      <c r="F56" s="224"/>
      <c r="G56" s="224"/>
    </row>
  </sheetData>
  <autoFilter ref="A12:J51" xr:uid="{00000000-0009-0000-0000-000001000000}"/>
  <mergeCells count="21">
    <mergeCell ref="F9:H9"/>
    <mergeCell ref="F8:H8"/>
    <mergeCell ref="F10:H10"/>
    <mergeCell ref="H48:I48"/>
    <mergeCell ref="A11:J11"/>
    <mergeCell ref="A8:E8"/>
    <mergeCell ref="A9:E9"/>
    <mergeCell ref="A10:E10"/>
    <mergeCell ref="G2:J4"/>
    <mergeCell ref="A4:F4"/>
    <mergeCell ref="F5:G5"/>
    <mergeCell ref="A6:E7"/>
    <mergeCell ref="J6:J7"/>
    <mergeCell ref="F6:H7"/>
    <mergeCell ref="I6:I7"/>
    <mergeCell ref="H49:I49"/>
    <mergeCell ref="H50:I50"/>
    <mergeCell ref="H51:I51"/>
    <mergeCell ref="E56:G56"/>
    <mergeCell ref="A53:J53"/>
    <mergeCell ref="H52:I52"/>
  </mergeCells>
  <conditionalFormatting sqref="I13:I14">
    <cfRule type="cellIs" dxfId="49" priority="35" operator="greaterThan">
      <formula>0</formula>
    </cfRule>
  </conditionalFormatting>
  <conditionalFormatting sqref="I18:I19 I21 I23:I35">
    <cfRule type="cellIs" dxfId="48" priority="34" operator="greaterThan">
      <formula>0</formula>
    </cfRule>
  </conditionalFormatting>
  <conditionalFormatting sqref="I15:I16">
    <cfRule type="cellIs" dxfId="47" priority="33" operator="greaterThan">
      <formula>0</formula>
    </cfRule>
  </conditionalFormatting>
  <conditionalFormatting sqref="I17">
    <cfRule type="cellIs" dxfId="46" priority="32" operator="greaterThan">
      <formula>0</formula>
    </cfRule>
  </conditionalFormatting>
  <conditionalFormatting sqref="I20">
    <cfRule type="cellIs" dxfId="45" priority="31" operator="greaterThan">
      <formula>0</formula>
    </cfRule>
  </conditionalFormatting>
  <conditionalFormatting sqref="I22">
    <cfRule type="cellIs" dxfId="44" priority="30" operator="greaterThan">
      <formula>0</formula>
    </cfRule>
  </conditionalFormatting>
  <conditionalFormatting sqref="I31">
    <cfRule type="cellIs" dxfId="43" priority="29" operator="greaterThan">
      <formula>0</formula>
    </cfRule>
  </conditionalFormatting>
  <conditionalFormatting sqref="I36">
    <cfRule type="cellIs" dxfId="42" priority="20" operator="greaterThan">
      <formula>0</formula>
    </cfRule>
  </conditionalFormatting>
  <conditionalFormatting sqref="I37 I39:I42">
    <cfRule type="cellIs" dxfId="41" priority="7" operator="greaterThan">
      <formula>0</formula>
    </cfRule>
  </conditionalFormatting>
  <conditionalFormatting sqref="I44:I46">
    <cfRule type="cellIs" dxfId="40" priority="6" operator="greaterThan">
      <formula>0</formula>
    </cfRule>
  </conditionalFormatting>
  <conditionalFormatting sqref="I37">
    <cfRule type="cellIs" dxfId="39" priority="5" operator="greaterThan">
      <formula>0</formula>
    </cfRule>
  </conditionalFormatting>
  <conditionalFormatting sqref="I43">
    <cfRule type="cellIs" dxfId="38" priority="4" operator="greaterThan">
      <formula>0</formula>
    </cfRule>
  </conditionalFormatting>
  <conditionalFormatting sqref="I43">
    <cfRule type="cellIs" dxfId="37" priority="3" operator="greaterThan">
      <formula>0</formula>
    </cfRule>
  </conditionalFormatting>
  <conditionalFormatting sqref="I47">
    <cfRule type="cellIs" dxfId="36" priority="2" operator="greaterThan">
      <formula>0</formula>
    </cfRule>
  </conditionalFormatting>
  <conditionalFormatting sqref="I38">
    <cfRule type="cellIs" dxfId="35" priority="1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890C-1AE6-C547-8C33-66588D0B433C}">
  <sheetPr>
    <tabColor theme="6" tint="0.39997558519241921"/>
    <pageSetUpPr fitToPage="1"/>
  </sheetPr>
  <dimension ref="A1:K31"/>
  <sheetViews>
    <sheetView showGridLines="0" tabSelected="1" zoomScaleNormal="100" workbookViewId="0">
      <selection activeCell="C32" sqref="C32"/>
    </sheetView>
  </sheetViews>
  <sheetFormatPr defaultColWidth="10.85546875" defaultRowHeight="12.75"/>
  <cols>
    <col min="1" max="1" width="6.42578125" style="26" customWidth="1"/>
    <col min="2" max="2" width="13" style="26" customWidth="1"/>
    <col min="3" max="3" width="11.7109375" style="26" customWidth="1"/>
    <col min="4" max="4" width="10.7109375" style="26" customWidth="1"/>
    <col min="5" max="5" width="8" style="26" customWidth="1"/>
    <col min="6" max="6" width="15.28515625" style="1" customWidth="1"/>
    <col min="7" max="7" width="29.140625" style="1" customWidth="1"/>
    <col min="8" max="8" width="12.42578125" style="1" customWidth="1"/>
    <col min="9" max="9" width="10.28515625" style="1" customWidth="1"/>
    <col min="10" max="10" width="10.42578125" style="1" customWidth="1"/>
    <col min="11" max="11" width="6.7109375" style="1" customWidth="1"/>
    <col min="12" max="12" width="8.7109375" style="1" customWidth="1"/>
    <col min="13" max="16384" width="10.85546875" style="1"/>
  </cols>
  <sheetData>
    <row r="1" spans="1:11" ht="13.5" thickBot="1"/>
    <row r="2" spans="1:11">
      <c r="A2" s="139"/>
      <c r="B2" s="140"/>
      <c r="C2" s="140"/>
      <c r="D2" s="140"/>
      <c r="E2" s="140"/>
      <c r="F2" s="141"/>
      <c r="G2" s="141"/>
      <c r="H2" s="141"/>
      <c r="I2" s="141"/>
      <c r="J2" s="142"/>
    </row>
    <row r="3" spans="1:11" ht="12.95" customHeight="1">
      <c r="A3" s="120"/>
      <c r="B3" s="121"/>
      <c r="C3" s="121"/>
      <c r="D3" s="28"/>
      <c r="E3" s="121"/>
      <c r="F3" s="28"/>
      <c r="G3" s="230" t="s">
        <v>201</v>
      </c>
      <c r="H3" s="230"/>
      <c r="I3" s="230"/>
      <c r="J3" s="231"/>
    </row>
    <row r="4" spans="1:11" ht="6" customHeight="1">
      <c r="A4" s="120"/>
      <c r="B4" s="121"/>
      <c r="C4" s="121"/>
      <c r="D4" s="28"/>
      <c r="E4" s="121"/>
      <c r="F4" s="28"/>
      <c r="G4" s="230"/>
      <c r="H4" s="230"/>
      <c r="I4" s="230"/>
      <c r="J4" s="231"/>
    </row>
    <row r="5" spans="1:11" ht="21.75" customHeight="1" thickBot="1">
      <c r="A5" s="234" t="s">
        <v>15</v>
      </c>
      <c r="B5" s="235"/>
      <c r="C5" s="235"/>
      <c r="D5" s="235"/>
      <c r="E5" s="235"/>
      <c r="F5" s="235"/>
      <c r="G5" s="232"/>
      <c r="H5" s="232"/>
      <c r="I5" s="232"/>
      <c r="J5" s="233"/>
    </row>
    <row r="6" spans="1:11" ht="12.95" customHeight="1" thickBot="1">
      <c r="A6" s="52"/>
      <c r="B6" s="53"/>
      <c r="C6" s="53"/>
      <c r="D6" s="52"/>
      <c r="E6" s="53"/>
      <c r="F6" s="236" t="s">
        <v>14</v>
      </c>
      <c r="G6" s="237"/>
      <c r="H6" s="52"/>
      <c r="I6" s="52"/>
      <c r="J6" s="52"/>
    </row>
    <row r="7" spans="1:11" ht="12.95" customHeight="1">
      <c r="A7" s="238" t="s">
        <v>24</v>
      </c>
      <c r="B7" s="239"/>
      <c r="C7" s="239"/>
      <c r="D7" s="239"/>
      <c r="E7" s="239"/>
      <c r="F7" s="244">
        <f>'Customer Info'!A35</f>
        <v>0</v>
      </c>
      <c r="G7" s="245"/>
      <c r="H7" s="245"/>
      <c r="I7" s="248" t="s">
        <v>180</v>
      </c>
      <c r="J7" s="242">
        <f>'Customer Info'!E23</f>
        <v>0</v>
      </c>
    </row>
    <row r="8" spans="1:11" ht="17.100000000000001" customHeight="1">
      <c r="A8" s="240"/>
      <c r="B8" s="241"/>
      <c r="C8" s="241"/>
      <c r="D8" s="241"/>
      <c r="E8" s="241"/>
      <c r="F8" s="246"/>
      <c r="G8" s="247"/>
      <c r="H8" s="247"/>
      <c r="I8" s="249"/>
      <c r="J8" s="243"/>
    </row>
    <row r="9" spans="1:11" ht="12.95" customHeight="1">
      <c r="A9" s="264" t="s">
        <v>4</v>
      </c>
      <c r="B9" s="249"/>
      <c r="C9" s="249"/>
      <c r="D9" s="249"/>
      <c r="E9" s="249"/>
      <c r="F9" s="253">
        <f>'Customer Info'!E9</f>
        <v>0</v>
      </c>
      <c r="G9" s="254"/>
      <c r="H9" s="255"/>
      <c r="I9" s="76" t="s">
        <v>181</v>
      </c>
      <c r="J9" s="125">
        <f>'Customer Info'!E10</f>
        <v>0</v>
      </c>
    </row>
    <row r="10" spans="1:11" ht="12.95" customHeight="1">
      <c r="A10" s="265" t="s">
        <v>52</v>
      </c>
      <c r="B10" s="180"/>
      <c r="C10" s="180"/>
      <c r="D10" s="180"/>
      <c r="E10" s="181"/>
      <c r="F10" s="250">
        <f>'Customer Info'!E2</f>
        <v>0</v>
      </c>
      <c r="G10" s="251"/>
      <c r="H10" s="252"/>
      <c r="I10" s="75"/>
      <c r="J10" s="126"/>
    </row>
    <row r="11" spans="1:11" ht="12.95" customHeight="1" thickBot="1">
      <c r="A11" s="268" t="s">
        <v>81</v>
      </c>
      <c r="B11" s="269"/>
      <c r="C11" s="269"/>
      <c r="D11" s="269"/>
      <c r="E11" s="270"/>
      <c r="F11" s="271">
        <f>'Customer Info'!E8</f>
        <v>0</v>
      </c>
      <c r="G11" s="272"/>
      <c r="H11" s="273"/>
      <c r="I11" s="127" t="s">
        <v>182</v>
      </c>
      <c r="J11" s="128">
        <f>'Customer Info'!E11</f>
        <v>0</v>
      </c>
    </row>
    <row r="12" spans="1:11" s="4" customFormat="1" ht="34.5" customHeight="1">
      <c r="A12" s="135" t="s">
        <v>25</v>
      </c>
      <c r="B12" s="136" t="s">
        <v>93</v>
      </c>
      <c r="C12" s="136" t="s">
        <v>94</v>
      </c>
      <c r="D12" s="136" t="s">
        <v>95</v>
      </c>
      <c r="E12" s="136" t="s">
        <v>96</v>
      </c>
      <c r="F12" s="136" t="s">
        <v>8</v>
      </c>
      <c r="G12" s="137" t="s">
        <v>9</v>
      </c>
      <c r="H12" s="137" t="s">
        <v>11</v>
      </c>
      <c r="I12" s="137" t="s">
        <v>10</v>
      </c>
      <c r="J12" s="137" t="s">
        <v>97</v>
      </c>
    </row>
    <row r="13" spans="1:11" ht="12.95" customHeight="1">
      <c r="A13" s="44" t="str">
        <f t="shared" ref="A13:A20" si="0">IF(I13&gt;0,"OPS","FALSE")</f>
        <v>FALSE</v>
      </c>
      <c r="B13" s="50" t="s">
        <v>53</v>
      </c>
      <c r="C13" s="47" t="s">
        <v>150</v>
      </c>
      <c r="D13" s="47" t="s">
        <v>151</v>
      </c>
      <c r="E13" s="49" t="s">
        <v>152</v>
      </c>
      <c r="F13" s="51" t="s">
        <v>54</v>
      </c>
      <c r="G13" s="5" t="s">
        <v>55</v>
      </c>
      <c r="H13" s="24">
        <v>7</v>
      </c>
      <c r="I13" s="23"/>
      <c r="J13" s="72">
        <f t="shared" ref="J13:J20" si="1">I13*H13</f>
        <v>0</v>
      </c>
      <c r="K13" s="71"/>
    </row>
    <row r="14" spans="1:11" ht="12.95" customHeight="1">
      <c r="A14" s="57" t="str">
        <f t="shared" si="0"/>
        <v>FALSE</v>
      </c>
      <c r="B14" s="58" t="s">
        <v>53</v>
      </c>
      <c r="C14" s="47" t="s">
        <v>150</v>
      </c>
      <c r="D14" s="50" t="s">
        <v>151</v>
      </c>
      <c r="E14" s="50" t="s">
        <v>152</v>
      </c>
      <c r="F14" s="41" t="s">
        <v>56</v>
      </c>
      <c r="G14" s="6" t="s">
        <v>57</v>
      </c>
      <c r="H14" s="29">
        <v>18</v>
      </c>
      <c r="I14" s="25"/>
      <c r="J14" s="73">
        <f t="shared" si="1"/>
        <v>0</v>
      </c>
      <c r="K14" s="71"/>
    </row>
    <row r="15" spans="1:11" ht="12.95" customHeight="1">
      <c r="A15" s="57" t="str">
        <f t="shared" ref="A15:A18" si="2">IF(I15&gt;0,"OPS","FALSE")</f>
        <v>FALSE</v>
      </c>
      <c r="B15" s="59" t="s">
        <v>159</v>
      </c>
      <c r="C15" s="47" t="s">
        <v>150</v>
      </c>
      <c r="D15" s="49" t="s">
        <v>153</v>
      </c>
      <c r="E15" s="47" t="s">
        <v>160</v>
      </c>
      <c r="F15" s="41" t="s">
        <v>161</v>
      </c>
      <c r="G15" s="60" t="s">
        <v>162</v>
      </c>
      <c r="H15" s="29">
        <v>7</v>
      </c>
      <c r="I15" s="25"/>
      <c r="J15" s="74">
        <f t="shared" ref="J15:J18" si="3">I15*H15</f>
        <v>0</v>
      </c>
      <c r="K15" s="71"/>
    </row>
    <row r="16" spans="1:11" ht="12.95" customHeight="1">
      <c r="A16" s="57" t="str">
        <f t="shared" si="2"/>
        <v>FALSE</v>
      </c>
      <c r="B16" s="59" t="s">
        <v>159</v>
      </c>
      <c r="C16" s="47" t="s">
        <v>150</v>
      </c>
      <c r="D16" s="49" t="s">
        <v>153</v>
      </c>
      <c r="E16" s="47" t="s">
        <v>160</v>
      </c>
      <c r="F16" s="41" t="s">
        <v>163</v>
      </c>
      <c r="G16" s="60" t="s">
        <v>164</v>
      </c>
      <c r="H16" s="29">
        <v>12.25</v>
      </c>
      <c r="I16" s="25"/>
      <c r="J16" s="74">
        <f t="shared" si="3"/>
        <v>0</v>
      </c>
      <c r="K16" s="71"/>
    </row>
    <row r="17" spans="1:11" ht="12.95" customHeight="1">
      <c r="A17" s="57" t="str">
        <f t="shared" si="2"/>
        <v>FALSE</v>
      </c>
      <c r="B17" s="59" t="s">
        <v>165</v>
      </c>
      <c r="C17" s="47" t="s">
        <v>150</v>
      </c>
      <c r="D17" s="49" t="s">
        <v>153</v>
      </c>
      <c r="E17" s="47" t="s">
        <v>166</v>
      </c>
      <c r="F17" s="41" t="s">
        <v>167</v>
      </c>
      <c r="G17" s="60" t="s">
        <v>168</v>
      </c>
      <c r="H17" s="29">
        <v>7</v>
      </c>
      <c r="I17" s="25"/>
      <c r="J17" s="74">
        <f t="shared" si="3"/>
        <v>0</v>
      </c>
      <c r="K17" s="71"/>
    </row>
    <row r="18" spans="1:11" ht="12.95" customHeight="1">
      <c r="A18" s="57" t="str">
        <f t="shared" si="2"/>
        <v>FALSE</v>
      </c>
      <c r="B18" s="59" t="s">
        <v>165</v>
      </c>
      <c r="C18" s="47" t="s">
        <v>150</v>
      </c>
      <c r="D18" s="49" t="s">
        <v>153</v>
      </c>
      <c r="E18" s="47" t="s">
        <v>166</v>
      </c>
      <c r="F18" s="41" t="s">
        <v>169</v>
      </c>
      <c r="G18" s="60" t="s">
        <v>170</v>
      </c>
      <c r="H18" s="29">
        <v>18</v>
      </c>
      <c r="I18" s="25"/>
      <c r="J18" s="74">
        <f t="shared" si="3"/>
        <v>0</v>
      </c>
      <c r="K18" s="71"/>
    </row>
    <row r="19" spans="1:11" ht="12.95" customHeight="1">
      <c r="A19" s="57" t="str">
        <f t="shared" si="0"/>
        <v>FALSE</v>
      </c>
      <c r="B19" s="59" t="s">
        <v>63</v>
      </c>
      <c r="C19" s="47" t="s">
        <v>150</v>
      </c>
      <c r="D19" s="50" t="s">
        <v>153</v>
      </c>
      <c r="E19" s="50" t="s">
        <v>99</v>
      </c>
      <c r="F19" s="41" t="s">
        <v>58</v>
      </c>
      <c r="G19" s="6" t="s">
        <v>59</v>
      </c>
      <c r="H19" s="29">
        <v>7</v>
      </c>
      <c r="I19" s="25"/>
      <c r="J19" s="74">
        <f t="shared" si="1"/>
        <v>0</v>
      </c>
      <c r="K19" s="71"/>
    </row>
    <row r="20" spans="1:11" ht="12.95" customHeight="1">
      <c r="A20" s="57" t="str">
        <f t="shared" si="0"/>
        <v>FALSE</v>
      </c>
      <c r="B20" s="59" t="s">
        <v>63</v>
      </c>
      <c r="C20" s="47" t="s">
        <v>150</v>
      </c>
      <c r="D20" s="50" t="s">
        <v>153</v>
      </c>
      <c r="E20" s="50" t="s">
        <v>99</v>
      </c>
      <c r="F20" s="41">
        <v>9900</v>
      </c>
      <c r="G20" s="6" t="s">
        <v>60</v>
      </c>
      <c r="H20" s="29">
        <v>19</v>
      </c>
      <c r="I20" s="25"/>
      <c r="J20" s="73">
        <f t="shared" si="1"/>
        <v>0</v>
      </c>
      <c r="K20" s="71"/>
    </row>
    <row r="21" spans="1:11" ht="12.95" customHeight="1">
      <c r="A21" s="57" t="str">
        <f>IF(I21&gt;0,"OPS","FALSE")</f>
        <v>FALSE</v>
      </c>
      <c r="B21" s="59" t="s">
        <v>53</v>
      </c>
      <c r="C21" s="49" t="s">
        <v>150</v>
      </c>
      <c r="D21" s="49" t="s">
        <v>126</v>
      </c>
      <c r="E21" s="47" t="s">
        <v>125</v>
      </c>
      <c r="F21" s="41" t="s">
        <v>61</v>
      </c>
      <c r="G21" s="60" t="s">
        <v>62</v>
      </c>
      <c r="H21" s="29">
        <v>75.5</v>
      </c>
      <c r="I21" s="25"/>
      <c r="J21" s="74">
        <f>I21*H21</f>
        <v>0</v>
      </c>
      <c r="K21" s="71"/>
    </row>
    <row r="22" spans="1:11" ht="12.95" customHeight="1">
      <c r="A22" s="57" t="str">
        <f>IF(I22&gt;0,"OPS","FALSE")</f>
        <v>FALSE</v>
      </c>
      <c r="B22" s="59" t="s">
        <v>165</v>
      </c>
      <c r="C22" s="49" t="s">
        <v>150</v>
      </c>
      <c r="D22" s="49" t="s">
        <v>126</v>
      </c>
      <c r="E22" s="47" t="s">
        <v>125</v>
      </c>
      <c r="F22" s="41" t="s">
        <v>171</v>
      </c>
      <c r="G22" s="60" t="s">
        <v>172</v>
      </c>
      <c r="H22" s="81">
        <v>90</v>
      </c>
      <c r="I22" s="25"/>
      <c r="J22" s="74">
        <f>I22*H22</f>
        <v>0</v>
      </c>
      <c r="K22" s="71"/>
    </row>
    <row r="23" spans="1:11" ht="12.95" customHeight="1">
      <c r="A23" s="57" t="str">
        <f t="shared" ref="A23:A24" si="4">IF(I23&gt;0,"OPS","FALSE")</f>
        <v>FALSE</v>
      </c>
      <c r="B23" s="59" t="s">
        <v>159</v>
      </c>
      <c r="C23" s="49" t="s">
        <v>150</v>
      </c>
      <c r="D23" s="49" t="s">
        <v>126</v>
      </c>
      <c r="E23" s="47" t="s">
        <v>173</v>
      </c>
      <c r="F23" s="41" t="s">
        <v>174</v>
      </c>
      <c r="G23" s="60" t="s">
        <v>175</v>
      </c>
      <c r="H23" s="29">
        <v>76</v>
      </c>
      <c r="I23" s="25"/>
      <c r="J23" s="74">
        <f t="shared" ref="J23:J24" si="5">I23*H23</f>
        <v>0</v>
      </c>
      <c r="K23" s="71"/>
    </row>
    <row r="24" spans="1:11" ht="12.95" customHeight="1">
      <c r="A24" s="57" t="str">
        <f t="shared" si="4"/>
        <v>FALSE</v>
      </c>
      <c r="B24" s="59" t="s">
        <v>159</v>
      </c>
      <c r="C24" s="49" t="s">
        <v>150</v>
      </c>
      <c r="D24" s="49" t="s">
        <v>126</v>
      </c>
      <c r="E24" s="47" t="s">
        <v>176</v>
      </c>
      <c r="F24" s="41" t="s">
        <v>177</v>
      </c>
      <c r="G24" s="60" t="s">
        <v>178</v>
      </c>
      <c r="H24" s="29">
        <v>108</v>
      </c>
      <c r="I24" s="25"/>
      <c r="J24" s="74">
        <f t="shared" si="5"/>
        <v>0</v>
      </c>
      <c r="K24" s="71"/>
    </row>
    <row r="25" spans="1:11" ht="12.95" customHeight="1">
      <c r="A25" s="57" t="str">
        <f t="shared" ref="A25:A26" si="6">IF(I25&gt;0,"OPS","FALSE")</f>
        <v>FALSE</v>
      </c>
      <c r="B25" s="59" t="s">
        <v>63</v>
      </c>
      <c r="C25" s="49" t="s">
        <v>150</v>
      </c>
      <c r="D25" s="49" t="s">
        <v>126</v>
      </c>
      <c r="E25" s="47" t="s">
        <v>154</v>
      </c>
      <c r="F25" s="41" t="s">
        <v>64</v>
      </c>
      <c r="G25" s="60" t="s">
        <v>65</v>
      </c>
      <c r="H25" s="29">
        <v>55</v>
      </c>
      <c r="I25" s="25"/>
      <c r="J25" s="74">
        <f t="shared" ref="J25:J28" si="7">I25*H25</f>
        <v>0</v>
      </c>
      <c r="K25" s="71"/>
    </row>
    <row r="26" spans="1:11" ht="12.95" customHeight="1">
      <c r="A26" s="57" t="str">
        <f t="shared" si="6"/>
        <v>FALSE</v>
      </c>
      <c r="B26" s="59" t="s">
        <v>63</v>
      </c>
      <c r="C26" s="49" t="s">
        <v>150</v>
      </c>
      <c r="D26" s="49" t="s">
        <v>126</v>
      </c>
      <c r="E26" s="47" t="s">
        <v>155</v>
      </c>
      <c r="F26" s="41" t="s">
        <v>66</v>
      </c>
      <c r="G26" s="60" t="s">
        <v>67</v>
      </c>
      <c r="H26" s="29">
        <v>77</v>
      </c>
      <c r="I26" s="25"/>
      <c r="J26" s="74">
        <f t="shared" si="7"/>
        <v>0</v>
      </c>
      <c r="K26" s="71"/>
    </row>
    <row r="27" spans="1:11" s="4" customFormat="1" ht="12.95" customHeight="1">
      <c r="A27" s="44" t="b">
        <f>IF(I27&gt;0,"OPS")</f>
        <v>0</v>
      </c>
      <c r="B27" s="50" t="s">
        <v>101</v>
      </c>
      <c r="C27" s="49" t="s">
        <v>179</v>
      </c>
      <c r="D27" s="48" t="s">
        <v>126</v>
      </c>
      <c r="E27" s="47" t="s">
        <v>131</v>
      </c>
      <c r="F27" s="42" t="s">
        <v>68</v>
      </c>
      <c r="G27" s="21" t="s">
        <v>69</v>
      </c>
      <c r="H27" s="24">
        <v>5.75</v>
      </c>
      <c r="I27" s="25"/>
      <c r="J27" s="74">
        <f t="shared" si="7"/>
        <v>0</v>
      </c>
      <c r="K27" s="71"/>
    </row>
    <row r="28" spans="1:11" s="4" customFormat="1" ht="12.95" customHeight="1" thickBot="1">
      <c r="A28" s="70" t="b">
        <f>IF(I28&gt;0,"OPS")</f>
        <v>0</v>
      </c>
      <c r="B28" s="63" t="s">
        <v>101</v>
      </c>
      <c r="C28" s="69" t="s">
        <v>179</v>
      </c>
      <c r="D28" s="64" t="s">
        <v>126</v>
      </c>
      <c r="E28" s="63" t="s">
        <v>125</v>
      </c>
      <c r="F28" s="65" t="s">
        <v>16</v>
      </c>
      <c r="G28" s="65" t="s">
        <v>17</v>
      </c>
      <c r="H28" s="66">
        <v>5.75</v>
      </c>
      <c r="I28" s="67"/>
      <c r="J28" s="68">
        <f t="shared" si="7"/>
        <v>0</v>
      </c>
      <c r="K28" s="71"/>
    </row>
    <row r="29" spans="1:11" ht="13.5" thickBot="1">
      <c r="A29" s="105"/>
      <c r="F29" s="55"/>
      <c r="G29" s="56"/>
      <c r="H29" s="266" t="s">
        <v>156</v>
      </c>
      <c r="I29" s="267"/>
      <c r="J29" s="133">
        <f>SUM(J13:J28)</f>
        <v>0</v>
      </c>
    </row>
    <row r="30" spans="1:11" ht="13.5" thickBot="1">
      <c r="H30" s="226" t="s">
        <v>199</v>
      </c>
      <c r="I30" s="227"/>
      <c r="J30" s="134">
        <f>J14+J16+J18+J20+J21+J22+J23+J26+J24+J25</f>
        <v>0</v>
      </c>
    </row>
    <row r="31" spans="1:11">
      <c r="A31" s="225" t="s">
        <v>200</v>
      </c>
      <c r="B31" s="225"/>
      <c r="C31" s="225"/>
      <c r="D31" s="225"/>
      <c r="E31" s="225"/>
      <c r="F31" s="225"/>
      <c r="G31" s="225"/>
      <c r="H31" s="225"/>
      <c r="I31" s="225"/>
      <c r="J31" s="225"/>
    </row>
  </sheetData>
  <autoFilter ref="A12:J29" xr:uid="{00000000-0009-0000-0000-000001000000}"/>
  <mergeCells count="16">
    <mergeCell ref="G3:J5"/>
    <mergeCell ref="A5:F5"/>
    <mergeCell ref="F6:G6"/>
    <mergeCell ref="A7:E8"/>
    <mergeCell ref="J7:J8"/>
    <mergeCell ref="F7:H8"/>
    <mergeCell ref="I7:I8"/>
    <mergeCell ref="H29:I29"/>
    <mergeCell ref="A31:J31"/>
    <mergeCell ref="A9:E9"/>
    <mergeCell ref="A10:E10"/>
    <mergeCell ref="A11:E11"/>
    <mergeCell ref="F9:H9"/>
    <mergeCell ref="F10:H10"/>
    <mergeCell ref="F11:H11"/>
    <mergeCell ref="H30:I30"/>
  </mergeCells>
  <conditionalFormatting sqref="I27:I28">
    <cfRule type="cellIs" dxfId="34" priority="41" operator="greaterThan">
      <formula>0</formula>
    </cfRule>
  </conditionalFormatting>
  <conditionalFormatting sqref="I27">
    <cfRule type="cellIs" dxfId="33" priority="35" operator="greaterThan">
      <formula>0</formula>
    </cfRule>
  </conditionalFormatting>
  <conditionalFormatting sqref="I13">
    <cfRule type="cellIs" dxfId="32" priority="15" operator="greaterThan">
      <formula>0</formula>
    </cfRule>
  </conditionalFormatting>
  <conditionalFormatting sqref="I14:I18">
    <cfRule type="cellIs" dxfId="31" priority="14" operator="greaterThan">
      <formula>0</formula>
    </cfRule>
  </conditionalFormatting>
  <conditionalFormatting sqref="I19:I20">
    <cfRule type="cellIs" dxfId="30" priority="11" operator="greaterThan">
      <formula>0</formula>
    </cfRule>
  </conditionalFormatting>
  <conditionalFormatting sqref="I21">
    <cfRule type="cellIs" dxfId="29" priority="10" operator="greaterThan">
      <formula>0</formula>
    </cfRule>
  </conditionalFormatting>
  <conditionalFormatting sqref="I14:I18">
    <cfRule type="cellIs" dxfId="28" priority="13" operator="greaterThan">
      <formula>0</formula>
    </cfRule>
  </conditionalFormatting>
  <conditionalFormatting sqref="I19:I20">
    <cfRule type="cellIs" dxfId="27" priority="12" operator="greaterThan">
      <formula>0</formula>
    </cfRule>
  </conditionalFormatting>
  <conditionalFormatting sqref="I21">
    <cfRule type="cellIs" dxfId="26" priority="9" operator="greaterThan">
      <formula>0</formula>
    </cfRule>
  </conditionalFormatting>
  <conditionalFormatting sqref="I25:I28">
    <cfRule type="cellIs" dxfId="25" priority="8" operator="greaterThan">
      <formula>0</formula>
    </cfRule>
  </conditionalFormatting>
  <conditionalFormatting sqref="I25:I28">
    <cfRule type="cellIs" dxfId="24" priority="7" operator="greaterThan">
      <formula>0</formula>
    </cfRule>
  </conditionalFormatting>
  <conditionalFormatting sqref="I17">
    <cfRule type="cellIs" dxfId="23" priority="5" operator="greaterThan">
      <formula>0</formula>
    </cfRule>
  </conditionalFormatting>
  <conditionalFormatting sqref="I15:I16">
    <cfRule type="cellIs" dxfId="22" priority="3" operator="greaterThan">
      <formula>0</formula>
    </cfRule>
  </conditionalFormatting>
  <conditionalFormatting sqref="I15:I18">
    <cfRule type="cellIs" dxfId="21" priority="6" operator="greaterThan">
      <formula>0</formula>
    </cfRule>
  </conditionalFormatting>
  <conditionalFormatting sqref="I18">
    <cfRule type="cellIs" dxfId="20" priority="4" operator="greaterThan">
      <formula>0</formula>
    </cfRule>
  </conditionalFormatting>
  <conditionalFormatting sqref="I22">
    <cfRule type="cellIs" dxfId="19" priority="2" operator="greaterThan">
      <formula>0</formula>
    </cfRule>
  </conditionalFormatting>
  <conditionalFormatting sqref="I23:I24">
    <cfRule type="cellIs" dxfId="18" priority="1" operator="greaterThan">
      <formula>0</formula>
    </cfRule>
  </conditionalFormatting>
  <printOptions horizontalCentered="1"/>
  <pageMargins left="0.25" right="0.25" top="0.5" bottom="0.65" header="0.5" footer="0.1"/>
  <pageSetup scale="81" fitToHeight="0" orientation="portrait" horizontalDpi="4294967292" verticalDpi="4294967292" r:id="rId1"/>
  <headerFooter>
    <oddFooter>&amp;R&amp;K000000&amp;A  /  ZENTS  /  Page &amp;P of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F14A-86CB-E04F-9652-57CEC6C4DBFB}">
  <sheetPr>
    <tabColor rgb="FFFFFF00"/>
    <pageSetUpPr fitToPage="1"/>
  </sheetPr>
  <dimension ref="A1:K47"/>
  <sheetViews>
    <sheetView showGridLines="0" topLeftCell="A18" zoomScaleNormal="100" workbookViewId="0">
      <selection activeCell="O14" sqref="O14"/>
    </sheetView>
  </sheetViews>
  <sheetFormatPr defaultColWidth="10.85546875" defaultRowHeight="12.75"/>
  <cols>
    <col min="1" max="1" width="6.42578125" style="26" customWidth="1"/>
    <col min="2" max="2" width="13" style="26" customWidth="1"/>
    <col min="3" max="3" width="11.7109375" style="26" customWidth="1"/>
    <col min="4" max="4" width="10.7109375" style="26" customWidth="1"/>
    <col min="5" max="5" width="8" style="26" customWidth="1"/>
    <col min="6" max="6" width="15.28515625" style="1" customWidth="1"/>
    <col min="7" max="7" width="29.140625" style="1" customWidth="1"/>
    <col min="8" max="8" width="12.42578125" style="1" customWidth="1"/>
    <col min="9" max="9" width="17.5703125" style="1" customWidth="1"/>
    <col min="10" max="10" width="10.42578125" style="1" customWidth="1"/>
    <col min="11" max="11" width="6.7109375" style="1" customWidth="1"/>
    <col min="12" max="12" width="8.7109375" style="1" customWidth="1"/>
    <col min="13" max="16384" width="10.85546875" style="1"/>
  </cols>
  <sheetData>
    <row r="1" spans="1:11" ht="13.5" thickBot="1"/>
    <row r="2" spans="1:11" ht="12.95" customHeight="1">
      <c r="A2" s="117"/>
      <c r="B2" s="118"/>
      <c r="C2" s="118"/>
      <c r="D2" s="119"/>
      <c r="E2" s="118"/>
      <c r="F2" s="119"/>
      <c r="G2" s="278" t="s">
        <v>198</v>
      </c>
      <c r="H2" s="278"/>
      <c r="I2" s="278"/>
      <c r="J2" s="279"/>
    </row>
    <row r="3" spans="1:11" ht="6" customHeight="1">
      <c r="A3" s="120"/>
      <c r="B3" s="121"/>
      <c r="C3" s="121"/>
      <c r="D3" s="28"/>
      <c r="E3" s="121"/>
      <c r="F3" s="28"/>
      <c r="G3" s="280"/>
      <c r="H3" s="280"/>
      <c r="I3" s="280"/>
      <c r="J3" s="281"/>
    </row>
    <row r="4" spans="1:11" ht="21.75" customHeight="1" thickBot="1">
      <c r="A4" s="234" t="s">
        <v>15</v>
      </c>
      <c r="B4" s="235"/>
      <c r="C4" s="235"/>
      <c r="D4" s="235"/>
      <c r="E4" s="235"/>
      <c r="F4" s="235"/>
      <c r="G4" s="282"/>
      <c r="H4" s="282"/>
      <c r="I4" s="282"/>
      <c r="J4" s="283"/>
    </row>
    <row r="5" spans="1:11" ht="12.95" customHeight="1" thickBot="1">
      <c r="A5" s="52"/>
      <c r="B5" s="53"/>
      <c r="C5" s="53"/>
      <c r="D5" s="52"/>
      <c r="E5" s="53"/>
      <c r="F5" s="236" t="s">
        <v>14</v>
      </c>
      <c r="G5" s="237"/>
      <c r="H5" s="52"/>
      <c r="I5" s="52"/>
      <c r="J5" s="52"/>
    </row>
    <row r="6" spans="1:11" ht="12.95" customHeight="1">
      <c r="A6" s="238" t="s">
        <v>24</v>
      </c>
      <c r="B6" s="239"/>
      <c r="C6" s="239"/>
      <c r="D6" s="239"/>
      <c r="E6" s="239"/>
      <c r="F6" s="244">
        <f>'Customer Info'!A35</f>
        <v>0</v>
      </c>
      <c r="G6" s="245"/>
      <c r="H6" s="245"/>
      <c r="I6" s="248" t="s">
        <v>180</v>
      </c>
      <c r="J6" s="242">
        <f>'Customer Info'!E23</f>
        <v>0</v>
      </c>
    </row>
    <row r="7" spans="1:11" ht="17.100000000000001" customHeight="1">
      <c r="A7" s="240"/>
      <c r="B7" s="241"/>
      <c r="C7" s="241"/>
      <c r="D7" s="241"/>
      <c r="E7" s="241"/>
      <c r="F7" s="246"/>
      <c r="G7" s="247"/>
      <c r="H7" s="247"/>
      <c r="I7" s="249"/>
      <c r="J7" s="243"/>
    </row>
    <row r="8" spans="1:11" ht="12.95" customHeight="1">
      <c r="A8" s="264" t="s">
        <v>4</v>
      </c>
      <c r="B8" s="249"/>
      <c r="C8" s="249"/>
      <c r="D8" s="249"/>
      <c r="E8" s="249"/>
      <c r="F8" s="253">
        <f>'Customer Info'!E9</f>
        <v>0</v>
      </c>
      <c r="G8" s="254"/>
      <c r="H8" s="255"/>
      <c r="I8" s="76" t="s">
        <v>181</v>
      </c>
      <c r="J8" s="125">
        <f>'Customer Info'!E10</f>
        <v>0</v>
      </c>
    </row>
    <row r="9" spans="1:11" ht="12.95" customHeight="1">
      <c r="A9" s="265" t="s">
        <v>52</v>
      </c>
      <c r="B9" s="180"/>
      <c r="C9" s="180"/>
      <c r="D9" s="180"/>
      <c r="E9" s="181"/>
      <c r="F9" s="250">
        <f>'Customer Info'!E2</f>
        <v>0</v>
      </c>
      <c r="G9" s="251"/>
      <c r="H9" s="252"/>
      <c r="I9" s="75"/>
      <c r="J9" s="126"/>
    </row>
    <row r="10" spans="1:11" ht="12.95" customHeight="1" thickBot="1">
      <c r="A10" s="268" t="s">
        <v>81</v>
      </c>
      <c r="B10" s="269"/>
      <c r="C10" s="269"/>
      <c r="D10" s="269"/>
      <c r="E10" s="270"/>
      <c r="F10" s="271">
        <f>'Customer Info'!E8</f>
        <v>0</v>
      </c>
      <c r="G10" s="272"/>
      <c r="H10" s="273"/>
      <c r="I10" s="127" t="s">
        <v>182</v>
      </c>
      <c r="J10" s="128">
        <f>'Customer Info'!E11</f>
        <v>0</v>
      </c>
    </row>
    <row r="11" spans="1:11" s="4" customFormat="1" ht="34.5" customHeight="1" thickBot="1">
      <c r="A11" s="129" t="s">
        <v>25</v>
      </c>
      <c r="B11" s="130" t="s">
        <v>93</v>
      </c>
      <c r="C11" s="130" t="s">
        <v>94</v>
      </c>
      <c r="D11" s="130" t="s">
        <v>95</v>
      </c>
      <c r="E11" s="130" t="s">
        <v>96</v>
      </c>
      <c r="F11" s="130" t="s">
        <v>8</v>
      </c>
      <c r="G11" s="131" t="s">
        <v>9</v>
      </c>
      <c r="H11" s="131" t="s">
        <v>11</v>
      </c>
      <c r="I11" s="131" t="s">
        <v>10</v>
      </c>
      <c r="J11" s="132" t="s">
        <v>97</v>
      </c>
    </row>
    <row r="12" spans="1:11" s="4" customFormat="1" ht="12.95" customHeight="1">
      <c r="A12" s="84" t="b">
        <f t="shared" ref="A12:A29" si="0">IF(I12&gt;0,"OPS")</f>
        <v>0</v>
      </c>
      <c r="B12" s="45" t="s">
        <v>104</v>
      </c>
      <c r="C12" s="45" t="s">
        <v>103</v>
      </c>
      <c r="D12" s="45" t="s">
        <v>98</v>
      </c>
      <c r="E12" s="46" t="s">
        <v>102</v>
      </c>
      <c r="F12" s="85" t="s">
        <v>108</v>
      </c>
      <c r="G12" s="86" t="s">
        <v>107</v>
      </c>
      <c r="H12" s="87">
        <v>21.25</v>
      </c>
      <c r="I12" s="88"/>
      <c r="J12" s="89">
        <f t="shared" ref="J12:J33" si="1">H12*I12</f>
        <v>0</v>
      </c>
      <c r="K12" s="28"/>
    </row>
    <row r="13" spans="1:11" s="4" customFormat="1" ht="12.95" customHeight="1">
      <c r="A13" s="90" t="b">
        <f t="shared" si="0"/>
        <v>0</v>
      </c>
      <c r="B13" s="50" t="s">
        <v>104</v>
      </c>
      <c r="C13" s="47" t="s">
        <v>103</v>
      </c>
      <c r="D13" s="47" t="s">
        <v>98</v>
      </c>
      <c r="E13" s="49" t="s">
        <v>102</v>
      </c>
      <c r="F13" s="51" t="s">
        <v>106</v>
      </c>
      <c r="G13" s="5" t="s">
        <v>105</v>
      </c>
      <c r="H13" s="24">
        <v>37.5</v>
      </c>
      <c r="I13" s="23"/>
      <c r="J13" s="91">
        <f t="shared" ref="J13" si="2">H13*I13</f>
        <v>0</v>
      </c>
      <c r="K13" s="28"/>
    </row>
    <row r="14" spans="1:11" s="4" customFormat="1" ht="12.95" customHeight="1">
      <c r="A14" s="90" t="b">
        <f t="shared" si="0"/>
        <v>0</v>
      </c>
      <c r="B14" s="50" t="s">
        <v>112</v>
      </c>
      <c r="C14" s="47" t="s">
        <v>103</v>
      </c>
      <c r="D14" s="47" t="s">
        <v>98</v>
      </c>
      <c r="E14" s="49" t="s">
        <v>109</v>
      </c>
      <c r="F14" s="42" t="s">
        <v>116</v>
      </c>
      <c r="G14" s="5" t="s">
        <v>117</v>
      </c>
      <c r="H14" s="24">
        <v>18.75</v>
      </c>
      <c r="I14" s="25"/>
      <c r="J14" s="91">
        <f t="shared" si="1"/>
        <v>0</v>
      </c>
      <c r="K14" s="28"/>
    </row>
    <row r="15" spans="1:11" s="4" customFormat="1" ht="12.95" customHeight="1">
      <c r="A15" s="90" t="b">
        <f t="shared" si="0"/>
        <v>0</v>
      </c>
      <c r="B15" s="50" t="s">
        <v>113</v>
      </c>
      <c r="C15" s="47" t="s">
        <v>103</v>
      </c>
      <c r="D15" s="47" t="s">
        <v>98</v>
      </c>
      <c r="E15" s="49" t="s">
        <v>109</v>
      </c>
      <c r="F15" s="42" t="s">
        <v>118</v>
      </c>
      <c r="G15" s="5" t="s">
        <v>119</v>
      </c>
      <c r="H15" s="24">
        <v>27.5</v>
      </c>
      <c r="I15" s="25"/>
      <c r="J15" s="91">
        <f t="shared" si="1"/>
        <v>0</v>
      </c>
      <c r="K15" s="28"/>
    </row>
    <row r="16" spans="1:11" s="4" customFormat="1" ht="12.95" customHeight="1" thickBot="1">
      <c r="A16" s="92" t="b">
        <f t="shared" si="0"/>
        <v>0</v>
      </c>
      <c r="B16" s="93" t="s">
        <v>114</v>
      </c>
      <c r="C16" s="63" t="s">
        <v>103</v>
      </c>
      <c r="D16" s="63" t="s">
        <v>98</v>
      </c>
      <c r="E16" s="94" t="s">
        <v>110</v>
      </c>
      <c r="F16" s="65" t="s">
        <v>120</v>
      </c>
      <c r="G16" s="95" t="s">
        <v>121</v>
      </c>
      <c r="H16" s="96">
        <v>16.25</v>
      </c>
      <c r="I16" s="67"/>
      <c r="J16" s="97">
        <f t="shared" si="1"/>
        <v>0</v>
      </c>
      <c r="K16" s="28"/>
    </row>
    <row r="17" spans="1:11" s="4" customFormat="1" ht="12.95" customHeight="1">
      <c r="A17" s="84" t="b">
        <f t="shared" si="0"/>
        <v>0</v>
      </c>
      <c r="B17" s="45" t="s">
        <v>101</v>
      </c>
      <c r="C17" s="45" t="s">
        <v>122</v>
      </c>
      <c r="D17" s="102" t="s">
        <v>126</v>
      </c>
      <c r="E17" s="45" t="s">
        <v>131</v>
      </c>
      <c r="F17" s="85" t="s">
        <v>68</v>
      </c>
      <c r="G17" s="103" t="s">
        <v>69</v>
      </c>
      <c r="H17" s="87">
        <v>5.75</v>
      </c>
      <c r="I17" s="88"/>
      <c r="J17" s="89">
        <f t="shared" si="1"/>
        <v>0</v>
      </c>
      <c r="K17" s="28"/>
    </row>
    <row r="18" spans="1:11" s="4" customFormat="1" ht="12.95" customHeight="1">
      <c r="A18" s="90" t="b">
        <f t="shared" si="0"/>
        <v>0</v>
      </c>
      <c r="B18" s="50" t="s">
        <v>101</v>
      </c>
      <c r="C18" s="47" t="s">
        <v>122</v>
      </c>
      <c r="D18" s="48" t="s">
        <v>126</v>
      </c>
      <c r="E18" s="47" t="s">
        <v>125</v>
      </c>
      <c r="F18" s="42" t="s">
        <v>16</v>
      </c>
      <c r="G18" s="21" t="s">
        <v>17</v>
      </c>
      <c r="H18" s="24">
        <v>5.75</v>
      </c>
      <c r="I18" s="25"/>
      <c r="J18" s="91">
        <f t="shared" si="1"/>
        <v>0</v>
      </c>
      <c r="K18" s="28"/>
    </row>
    <row r="19" spans="1:11" s="4" customFormat="1" ht="12.95" customHeight="1">
      <c r="A19" s="90" t="b">
        <f t="shared" si="0"/>
        <v>0</v>
      </c>
      <c r="B19" s="50" t="s">
        <v>101</v>
      </c>
      <c r="C19" s="47" t="s">
        <v>122</v>
      </c>
      <c r="D19" s="48" t="s">
        <v>129</v>
      </c>
      <c r="E19" s="49" t="s">
        <v>12</v>
      </c>
      <c r="F19" s="42" t="s">
        <v>18</v>
      </c>
      <c r="G19" s="21" t="s">
        <v>19</v>
      </c>
      <c r="H19" s="24">
        <v>0.35</v>
      </c>
      <c r="I19" s="25"/>
      <c r="J19" s="91">
        <f t="shared" si="1"/>
        <v>0</v>
      </c>
      <c r="K19" s="28"/>
    </row>
    <row r="20" spans="1:11" s="4" customFormat="1" ht="12.95" customHeight="1">
      <c r="A20" s="90" t="b">
        <f t="shared" si="0"/>
        <v>0</v>
      </c>
      <c r="B20" s="50" t="s">
        <v>101</v>
      </c>
      <c r="C20" s="47" t="s">
        <v>122</v>
      </c>
      <c r="D20" s="48" t="s">
        <v>129</v>
      </c>
      <c r="E20" s="49" t="s">
        <v>132</v>
      </c>
      <c r="F20" s="42" t="s">
        <v>75</v>
      </c>
      <c r="G20" s="21" t="s">
        <v>73</v>
      </c>
      <c r="H20" s="24">
        <v>1</v>
      </c>
      <c r="I20" s="25"/>
      <c r="J20" s="91">
        <f t="shared" si="1"/>
        <v>0</v>
      </c>
      <c r="K20" s="28"/>
    </row>
    <row r="21" spans="1:11" s="4" customFormat="1" ht="12.95" customHeight="1">
      <c r="A21" s="90" t="b">
        <f t="shared" si="0"/>
        <v>0</v>
      </c>
      <c r="B21" s="50" t="s">
        <v>101</v>
      </c>
      <c r="C21" s="47" t="s">
        <v>122</v>
      </c>
      <c r="D21" s="48" t="s">
        <v>129</v>
      </c>
      <c r="E21" s="49" t="s">
        <v>132</v>
      </c>
      <c r="F21" s="42" t="s">
        <v>76</v>
      </c>
      <c r="G21" s="21" t="s">
        <v>74</v>
      </c>
      <c r="H21" s="24">
        <v>1</v>
      </c>
      <c r="I21" s="25"/>
      <c r="J21" s="91">
        <f t="shared" si="1"/>
        <v>0</v>
      </c>
      <c r="K21" s="28"/>
    </row>
    <row r="22" spans="1:11" s="4" customFormat="1" ht="12.95" customHeight="1" thickBot="1">
      <c r="A22" s="99" t="b">
        <f t="shared" si="0"/>
        <v>0</v>
      </c>
      <c r="B22" s="63" t="s">
        <v>101</v>
      </c>
      <c r="C22" s="63" t="s">
        <v>122</v>
      </c>
      <c r="D22" s="63" t="s">
        <v>130</v>
      </c>
      <c r="E22" s="94" t="s">
        <v>102</v>
      </c>
      <c r="F22" s="65" t="s">
        <v>77</v>
      </c>
      <c r="G22" s="95" t="s">
        <v>71</v>
      </c>
      <c r="H22" s="66">
        <v>1</v>
      </c>
      <c r="I22" s="67"/>
      <c r="J22" s="100">
        <f t="shared" si="1"/>
        <v>0</v>
      </c>
      <c r="K22" s="28"/>
    </row>
    <row r="23" spans="1:11" s="4" customFormat="1" ht="12.95" customHeight="1">
      <c r="A23" s="84" t="b">
        <f>IF(I23&gt;0,"OPS")</f>
        <v>0</v>
      </c>
      <c r="B23" s="101" t="s">
        <v>183</v>
      </c>
      <c r="C23" s="45" t="s">
        <v>134</v>
      </c>
      <c r="D23" s="102" t="s">
        <v>141</v>
      </c>
      <c r="E23" s="45" t="s">
        <v>102</v>
      </c>
      <c r="F23" s="85" t="s">
        <v>147</v>
      </c>
      <c r="G23" s="103" t="s">
        <v>148</v>
      </c>
      <c r="H23" s="104">
        <v>13</v>
      </c>
      <c r="I23" s="88"/>
      <c r="J23" s="89">
        <f>H23*I23</f>
        <v>0</v>
      </c>
      <c r="K23" s="28"/>
    </row>
    <row r="24" spans="1:11">
      <c r="A24" s="90" t="b">
        <f t="shared" si="0"/>
        <v>0</v>
      </c>
      <c r="B24" s="50" t="s">
        <v>184</v>
      </c>
      <c r="C24" s="47" t="s">
        <v>134</v>
      </c>
      <c r="D24" s="48" t="s">
        <v>141</v>
      </c>
      <c r="E24" s="47" t="s">
        <v>102</v>
      </c>
      <c r="F24" s="79" t="s">
        <v>189</v>
      </c>
      <c r="G24" s="21" t="s">
        <v>188</v>
      </c>
      <c r="H24" s="80">
        <v>9</v>
      </c>
      <c r="I24" s="25"/>
      <c r="J24" s="91">
        <f t="shared" ref="J24" si="3">H24*I24</f>
        <v>0</v>
      </c>
    </row>
    <row r="25" spans="1:11" s="4" customFormat="1" ht="12.95" customHeight="1">
      <c r="A25" s="90" t="b">
        <f t="shared" si="0"/>
        <v>0</v>
      </c>
      <c r="B25" s="50" t="s">
        <v>185</v>
      </c>
      <c r="C25" s="47" t="s">
        <v>134</v>
      </c>
      <c r="D25" s="48" t="s">
        <v>141</v>
      </c>
      <c r="E25" s="47" t="s">
        <v>132</v>
      </c>
      <c r="F25" s="42" t="s">
        <v>194</v>
      </c>
      <c r="G25" s="21" t="s">
        <v>142</v>
      </c>
      <c r="H25" s="80">
        <v>9.25</v>
      </c>
      <c r="I25" s="25"/>
      <c r="J25" s="91">
        <f t="shared" si="1"/>
        <v>0</v>
      </c>
      <c r="K25" s="28"/>
    </row>
    <row r="26" spans="1:11" s="4" customFormat="1" ht="12.95" customHeight="1">
      <c r="A26" s="90" t="b">
        <f t="shared" si="0"/>
        <v>0</v>
      </c>
      <c r="B26" s="54" t="s">
        <v>186</v>
      </c>
      <c r="C26" s="47" t="s">
        <v>134</v>
      </c>
      <c r="D26" s="48" t="s">
        <v>141</v>
      </c>
      <c r="E26" s="47" t="s">
        <v>137</v>
      </c>
      <c r="F26" s="42" t="s">
        <v>149</v>
      </c>
      <c r="G26" s="21" t="s">
        <v>143</v>
      </c>
      <c r="H26" s="80">
        <v>10.5</v>
      </c>
      <c r="I26" s="25"/>
      <c r="J26" s="91">
        <f t="shared" si="1"/>
        <v>0</v>
      </c>
      <c r="K26" s="28"/>
    </row>
    <row r="27" spans="1:11" s="4" customFormat="1" ht="12.95" customHeight="1">
      <c r="A27" s="90" t="b">
        <f t="shared" si="0"/>
        <v>0</v>
      </c>
      <c r="B27" s="54" t="s">
        <v>187</v>
      </c>
      <c r="C27" s="47" t="s">
        <v>134</v>
      </c>
      <c r="D27" s="48" t="s">
        <v>141</v>
      </c>
      <c r="E27" s="47" t="s">
        <v>132</v>
      </c>
      <c r="F27" s="42" t="s">
        <v>145</v>
      </c>
      <c r="G27" s="21" t="s">
        <v>146</v>
      </c>
      <c r="H27" s="80">
        <v>14</v>
      </c>
      <c r="I27" s="25"/>
      <c r="J27" s="91">
        <f t="shared" si="1"/>
        <v>0</v>
      </c>
      <c r="K27" s="28"/>
    </row>
    <row r="28" spans="1:11" s="4" customFormat="1" ht="12.95" customHeight="1">
      <c r="A28" s="90" t="b">
        <f t="shared" si="0"/>
        <v>0</v>
      </c>
      <c r="B28" s="54" t="s">
        <v>190</v>
      </c>
      <c r="C28" s="47" t="s">
        <v>134</v>
      </c>
      <c r="D28" s="48" t="s">
        <v>141</v>
      </c>
      <c r="E28" s="47" t="s">
        <v>102</v>
      </c>
      <c r="F28" s="42" t="s">
        <v>147</v>
      </c>
      <c r="G28" s="21" t="s">
        <v>148</v>
      </c>
      <c r="H28" s="80">
        <v>13</v>
      </c>
      <c r="I28" s="25"/>
      <c r="J28" s="91">
        <f t="shared" si="1"/>
        <v>0</v>
      </c>
      <c r="K28" s="28"/>
    </row>
    <row r="29" spans="1:11" s="4" customFormat="1" ht="12.95" customHeight="1">
      <c r="A29" s="90" t="b">
        <f t="shared" si="0"/>
        <v>0</v>
      </c>
      <c r="B29" s="50" t="s">
        <v>104</v>
      </c>
      <c r="C29" s="47" t="s">
        <v>134</v>
      </c>
      <c r="D29" s="48" t="s">
        <v>141</v>
      </c>
      <c r="E29" s="47" t="s">
        <v>137</v>
      </c>
      <c r="F29" s="42" t="s">
        <v>42</v>
      </c>
      <c r="G29" s="21" t="s">
        <v>144</v>
      </c>
      <c r="H29" s="24">
        <v>9.5</v>
      </c>
      <c r="I29" s="25"/>
      <c r="J29" s="91">
        <f t="shared" si="1"/>
        <v>0</v>
      </c>
      <c r="K29" s="28"/>
    </row>
    <row r="30" spans="1:11" s="4" customFormat="1" ht="12.95" customHeight="1">
      <c r="A30" s="90" t="b">
        <f>IF(I30&gt;0,"OPS")</f>
        <v>0</v>
      </c>
      <c r="B30" s="50" t="s">
        <v>112</v>
      </c>
      <c r="C30" s="47" t="s">
        <v>134</v>
      </c>
      <c r="D30" s="48" t="s">
        <v>136</v>
      </c>
      <c r="E30" s="47" t="s">
        <v>125</v>
      </c>
      <c r="F30" s="42" t="s">
        <v>43</v>
      </c>
      <c r="G30" s="21" t="s">
        <v>80</v>
      </c>
      <c r="H30" s="24">
        <v>8.25</v>
      </c>
      <c r="I30" s="25"/>
      <c r="J30" s="91">
        <f t="shared" si="1"/>
        <v>0</v>
      </c>
      <c r="K30" s="28"/>
    </row>
    <row r="31" spans="1:11" s="4" customFormat="1" ht="12.95" customHeight="1">
      <c r="A31" s="90" t="b">
        <f>IF(I31&gt;0,"OPS")</f>
        <v>0</v>
      </c>
      <c r="B31" s="50" t="s">
        <v>113</v>
      </c>
      <c r="C31" s="47" t="s">
        <v>134</v>
      </c>
      <c r="D31" s="48" t="s">
        <v>136</v>
      </c>
      <c r="E31" s="49" t="s">
        <v>12</v>
      </c>
      <c r="F31" s="42" t="s">
        <v>44</v>
      </c>
      <c r="G31" s="21" t="s">
        <v>79</v>
      </c>
      <c r="H31" s="24">
        <v>13</v>
      </c>
      <c r="I31" s="25"/>
      <c r="J31" s="91">
        <f t="shared" si="1"/>
        <v>0</v>
      </c>
      <c r="K31" s="28"/>
    </row>
    <row r="32" spans="1:11" s="4" customFormat="1" ht="12.95" customHeight="1">
      <c r="A32" s="90" t="b">
        <f>IF(I32&gt;0,"OPS")</f>
        <v>0</v>
      </c>
      <c r="B32" s="50" t="s">
        <v>114</v>
      </c>
      <c r="C32" s="47" t="s">
        <v>134</v>
      </c>
      <c r="D32" s="48" t="s">
        <v>136</v>
      </c>
      <c r="E32" s="49" t="s">
        <v>132</v>
      </c>
      <c r="F32" s="42" t="s">
        <v>45</v>
      </c>
      <c r="G32" s="21" t="s">
        <v>135</v>
      </c>
      <c r="H32" s="24">
        <v>12</v>
      </c>
      <c r="I32" s="25"/>
      <c r="J32" s="91">
        <f t="shared" si="1"/>
        <v>0</v>
      </c>
      <c r="K32" s="28"/>
    </row>
    <row r="33" spans="1:11" s="4" customFormat="1" ht="12.95" customHeight="1" thickBot="1">
      <c r="A33" s="99" t="b">
        <f>IF(I33&gt;0,"OPS")</f>
        <v>0</v>
      </c>
      <c r="B33" s="63" t="s">
        <v>115</v>
      </c>
      <c r="C33" s="63" t="s">
        <v>134</v>
      </c>
      <c r="D33" s="63" t="s">
        <v>136</v>
      </c>
      <c r="E33" s="94" t="s">
        <v>102</v>
      </c>
      <c r="F33" s="65" t="s">
        <v>46</v>
      </c>
      <c r="G33" s="95" t="s">
        <v>78</v>
      </c>
      <c r="H33" s="66">
        <v>8</v>
      </c>
      <c r="I33" s="67"/>
      <c r="J33" s="100">
        <f t="shared" si="1"/>
        <v>0</v>
      </c>
      <c r="K33" s="28"/>
    </row>
    <row r="34" spans="1:11" ht="12.95" customHeight="1">
      <c r="A34" s="84" t="str">
        <f t="shared" ref="A34:A37" si="4">IF(I34&gt;0,"OPS","FALSE")</f>
        <v>FALSE</v>
      </c>
      <c r="B34" s="45" t="s">
        <v>53</v>
      </c>
      <c r="C34" s="45" t="s">
        <v>150</v>
      </c>
      <c r="D34" s="45" t="s">
        <v>151</v>
      </c>
      <c r="E34" s="46" t="s">
        <v>152</v>
      </c>
      <c r="F34" s="85" t="s">
        <v>54</v>
      </c>
      <c r="G34" s="86" t="s">
        <v>55</v>
      </c>
      <c r="H34" s="87">
        <v>7</v>
      </c>
      <c r="I34" s="88"/>
      <c r="J34" s="89">
        <f t="shared" ref="J34:J37" si="5">I34*H34</f>
        <v>0</v>
      </c>
      <c r="K34" s="28"/>
    </row>
    <row r="35" spans="1:11" ht="12.95" customHeight="1">
      <c r="A35" s="98" t="str">
        <f t="shared" si="4"/>
        <v>FALSE</v>
      </c>
      <c r="B35" s="59" t="s">
        <v>159</v>
      </c>
      <c r="C35" s="47" t="s">
        <v>150</v>
      </c>
      <c r="D35" s="49" t="s">
        <v>153</v>
      </c>
      <c r="E35" s="47" t="s">
        <v>160</v>
      </c>
      <c r="F35" s="41" t="s">
        <v>161</v>
      </c>
      <c r="G35" s="60" t="s">
        <v>162</v>
      </c>
      <c r="H35" s="29">
        <v>7</v>
      </c>
      <c r="I35" s="25"/>
      <c r="J35" s="91">
        <f t="shared" si="5"/>
        <v>0</v>
      </c>
      <c r="K35" s="28"/>
    </row>
    <row r="36" spans="1:11" ht="12" customHeight="1">
      <c r="A36" s="98" t="str">
        <f t="shared" si="4"/>
        <v>FALSE</v>
      </c>
      <c r="B36" s="59" t="s">
        <v>165</v>
      </c>
      <c r="C36" s="47" t="s">
        <v>150</v>
      </c>
      <c r="D36" s="49" t="s">
        <v>153</v>
      </c>
      <c r="E36" s="47" t="s">
        <v>166</v>
      </c>
      <c r="F36" s="41" t="s">
        <v>167</v>
      </c>
      <c r="G36" s="60" t="s">
        <v>168</v>
      </c>
      <c r="H36" s="29">
        <v>7</v>
      </c>
      <c r="I36" s="25"/>
      <c r="J36" s="91">
        <f t="shared" si="5"/>
        <v>0</v>
      </c>
      <c r="K36" s="28"/>
    </row>
    <row r="37" spans="1:11" ht="12.95" customHeight="1">
      <c r="A37" s="98" t="str">
        <f t="shared" si="4"/>
        <v>FALSE</v>
      </c>
      <c r="B37" s="59" t="s">
        <v>63</v>
      </c>
      <c r="C37" s="47" t="s">
        <v>150</v>
      </c>
      <c r="D37" s="50" t="s">
        <v>153</v>
      </c>
      <c r="E37" s="50" t="s">
        <v>99</v>
      </c>
      <c r="F37" s="41" t="s">
        <v>58</v>
      </c>
      <c r="G37" s="6" t="s">
        <v>59</v>
      </c>
      <c r="H37" s="29">
        <v>7</v>
      </c>
      <c r="I37" s="25"/>
      <c r="J37" s="91">
        <f t="shared" si="5"/>
        <v>0</v>
      </c>
      <c r="K37" s="28"/>
    </row>
    <row r="38" spans="1:11" s="4" customFormat="1" ht="12.95" customHeight="1">
      <c r="A38" s="90" t="b">
        <f>IF(I38&gt;0,"OPS")</f>
        <v>0</v>
      </c>
      <c r="B38" s="50" t="s">
        <v>101</v>
      </c>
      <c r="C38" s="47" t="s">
        <v>122</v>
      </c>
      <c r="D38" s="48" t="s">
        <v>126</v>
      </c>
      <c r="E38" s="47" t="s">
        <v>131</v>
      </c>
      <c r="F38" s="42" t="s">
        <v>68</v>
      </c>
      <c r="G38" s="21" t="s">
        <v>69</v>
      </c>
      <c r="H38" s="24">
        <v>5.75</v>
      </c>
      <c r="I38" s="25"/>
      <c r="J38" s="91">
        <f>H38*I38</f>
        <v>0</v>
      </c>
      <c r="K38" s="28"/>
    </row>
    <row r="39" spans="1:11" s="4" customFormat="1" ht="12.95" customHeight="1" thickBot="1">
      <c r="A39" s="99" t="b">
        <f>IF(I39&gt;0,"OPS")</f>
        <v>0</v>
      </c>
      <c r="B39" s="63" t="s">
        <v>101</v>
      </c>
      <c r="C39" s="63" t="s">
        <v>122</v>
      </c>
      <c r="D39" s="64" t="s">
        <v>126</v>
      </c>
      <c r="E39" s="63" t="s">
        <v>125</v>
      </c>
      <c r="F39" s="65" t="s">
        <v>16</v>
      </c>
      <c r="G39" s="65" t="s">
        <v>17</v>
      </c>
      <c r="H39" s="66">
        <v>5.75</v>
      </c>
      <c r="I39" s="67"/>
      <c r="J39" s="100">
        <f>H39*I39</f>
        <v>0</v>
      </c>
      <c r="K39" s="28"/>
    </row>
    <row r="40" spans="1:11" ht="12.95" customHeight="1" thickBot="1">
      <c r="A40" s="105"/>
      <c r="B40" s="1"/>
      <c r="C40" s="61"/>
      <c r="D40" s="61"/>
      <c r="E40" s="1"/>
      <c r="F40" s="61"/>
      <c r="G40" s="106"/>
      <c r="H40" s="274" t="s">
        <v>157</v>
      </c>
      <c r="I40" s="275"/>
      <c r="J40" s="107">
        <f>SUM(J12:J39)</f>
        <v>0</v>
      </c>
    </row>
    <row r="41" spans="1:11" ht="21.95" customHeight="1" thickBot="1">
      <c r="A41" s="105"/>
      <c r="B41" s="276"/>
      <c r="C41" s="277"/>
      <c r="D41" s="277"/>
      <c r="E41" s="22"/>
      <c r="F41" s="62"/>
      <c r="G41" s="108"/>
      <c r="H41" s="109"/>
      <c r="I41" s="109"/>
      <c r="J41" s="110"/>
    </row>
    <row r="42" spans="1:11" ht="21.95" customHeight="1" thickBot="1">
      <c r="A42" s="105"/>
      <c r="B42" s="277"/>
      <c r="C42" s="277"/>
      <c r="D42" s="277"/>
      <c r="E42" s="22"/>
      <c r="F42" s="61"/>
      <c r="G42" s="106"/>
      <c r="H42" s="274" t="s">
        <v>195</v>
      </c>
      <c r="I42" s="275"/>
      <c r="J42" s="111">
        <f>'Customer Info'!D46</f>
        <v>0</v>
      </c>
    </row>
    <row r="43" spans="1:11" ht="21.95" customHeight="1" thickBot="1">
      <c r="A43" s="105"/>
      <c r="B43" s="277"/>
      <c r="C43" s="277"/>
      <c r="D43" s="277"/>
      <c r="E43" s="22"/>
      <c r="F43" s="61"/>
      <c r="G43" s="106"/>
      <c r="H43" s="274" t="s">
        <v>196</v>
      </c>
      <c r="I43" s="275"/>
      <c r="J43" s="112">
        <f>+J42-J40</f>
        <v>0</v>
      </c>
    </row>
    <row r="44" spans="1:11" ht="21.95" customHeight="1" thickBot="1">
      <c r="C44" s="62"/>
      <c r="D44" s="62"/>
      <c r="E44" s="22"/>
      <c r="F44" s="61"/>
      <c r="G44" s="4"/>
      <c r="H44" s="113"/>
      <c r="I44" s="113"/>
      <c r="J44" s="113"/>
    </row>
    <row r="45" spans="1:11" ht="21.95" customHeight="1" thickBot="1">
      <c r="C45" s="114" t="s">
        <v>158</v>
      </c>
      <c r="D45" s="115"/>
      <c r="E45" s="115"/>
      <c r="F45" s="116"/>
      <c r="G45" s="116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1">
      <c r="A47" s="225" t="s">
        <v>197</v>
      </c>
      <c r="B47" s="225"/>
      <c r="C47" s="225"/>
      <c r="D47" s="225"/>
      <c r="E47" s="225"/>
      <c r="F47" s="225"/>
      <c r="G47" s="225"/>
      <c r="H47" s="225"/>
      <c r="I47" s="225"/>
      <c r="J47" s="225"/>
    </row>
  </sheetData>
  <autoFilter ref="A11:J39" xr:uid="{00000000-0009-0000-0000-000001000000}"/>
  <mergeCells count="18">
    <mergeCell ref="G2:J4"/>
    <mergeCell ref="A4:F4"/>
    <mergeCell ref="F5:G5"/>
    <mergeCell ref="A6:E7"/>
    <mergeCell ref="J6:J7"/>
    <mergeCell ref="F6:H7"/>
    <mergeCell ref="I6:I7"/>
    <mergeCell ref="A8:E8"/>
    <mergeCell ref="A9:E9"/>
    <mergeCell ref="A10:E10"/>
    <mergeCell ref="F8:H8"/>
    <mergeCell ref="F9:H9"/>
    <mergeCell ref="F10:H10"/>
    <mergeCell ref="H40:I40"/>
    <mergeCell ref="B41:D43"/>
    <mergeCell ref="H42:I42"/>
    <mergeCell ref="H43:I43"/>
    <mergeCell ref="A47:J47"/>
  </mergeCells>
  <conditionalFormatting sqref="I23 I25:I28 I12:I13 I17:I21 I38:I39 I35:I36">
    <cfRule type="cellIs" dxfId="17" priority="41" operator="greaterThan">
      <formula>0</formula>
    </cfRule>
  </conditionalFormatting>
  <conditionalFormatting sqref="I14">
    <cfRule type="cellIs" dxfId="16" priority="40" operator="greaterThan">
      <formula>0</formula>
    </cfRule>
  </conditionalFormatting>
  <conditionalFormatting sqref="I15">
    <cfRule type="cellIs" dxfId="15" priority="37" operator="greaterThan">
      <formula>0</formula>
    </cfRule>
  </conditionalFormatting>
  <conditionalFormatting sqref="I16">
    <cfRule type="cellIs" dxfId="14" priority="36" operator="greaterThan">
      <formula>0</formula>
    </cfRule>
  </conditionalFormatting>
  <conditionalFormatting sqref="I17">
    <cfRule type="cellIs" dxfId="13" priority="35" operator="greaterThan">
      <formula>0</formula>
    </cfRule>
  </conditionalFormatting>
  <conditionalFormatting sqref="I30:I32">
    <cfRule type="cellIs" dxfId="12" priority="34" operator="greaterThan">
      <formula>0</formula>
    </cfRule>
  </conditionalFormatting>
  <conditionalFormatting sqref="I22:I23">
    <cfRule type="cellIs" dxfId="11" priority="33" operator="greaterThan">
      <formula>0</formula>
    </cfRule>
  </conditionalFormatting>
  <conditionalFormatting sqref="I29">
    <cfRule type="cellIs" dxfId="10" priority="32" operator="greaterThan">
      <formula>0</formula>
    </cfRule>
  </conditionalFormatting>
  <conditionalFormatting sqref="I29">
    <cfRule type="cellIs" dxfId="9" priority="31" operator="greaterThan">
      <formula>0</formula>
    </cfRule>
  </conditionalFormatting>
  <conditionalFormatting sqref="I38:I39">
    <cfRule type="cellIs" dxfId="8" priority="28" operator="greaterThan">
      <formula>0</formula>
    </cfRule>
  </conditionalFormatting>
  <conditionalFormatting sqref="I38">
    <cfRule type="cellIs" dxfId="7" priority="27" operator="greaterThan">
      <formula>0</formula>
    </cfRule>
  </conditionalFormatting>
  <conditionalFormatting sqref="I34">
    <cfRule type="cellIs" dxfId="6" priority="26" operator="greaterThan">
      <formula>0</formula>
    </cfRule>
  </conditionalFormatting>
  <conditionalFormatting sqref="I37">
    <cfRule type="cellIs" dxfId="5" priority="22" operator="greaterThan">
      <formula>0</formula>
    </cfRule>
  </conditionalFormatting>
  <conditionalFormatting sqref="I37">
    <cfRule type="cellIs" dxfId="4" priority="23" operator="greaterThan">
      <formula>0</formula>
    </cfRule>
  </conditionalFormatting>
  <conditionalFormatting sqref="I33">
    <cfRule type="cellIs" dxfId="3" priority="17" operator="greaterThan">
      <formula>0</formula>
    </cfRule>
  </conditionalFormatting>
  <conditionalFormatting sqref="I36">
    <cfRule type="cellIs" dxfId="2" priority="13" operator="greaterThan">
      <formula>0</formula>
    </cfRule>
  </conditionalFormatting>
  <conditionalFormatting sqref="I35">
    <cfRule type="cellIs" dxfId="1" priority="11" operator="greaterThan">
      <formula>0</formula>
    </cfRule>
  </conditionalFormatting>
  <conditionalFormatting sqref="I24">
    <cfRule type="cellIs" dxfId="0" priority="1" operator="greaterThan">
      <formula>0</formula>
    </cfRule>
  </conditionalFormatting>
  <printOptions horizontalCentered="1"/>
  <pageMargins left="0.25" right="0.25" top="0.5" bottom="0.65" header="0.5" footer="0.1"/>
  <pageSetup scale="77" fitToHeight="0" orientation="portrait" horizontalDpi="4294967292" verticalDpi="4294967292" r:id="rId1"/>
  <headerFooter>
    <oddFooter>&amp;R&amp;K000000Credit Items  /  ZENTS  / 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Customer Info</vt:lpstr>
      <vt:lpstr>ANTARA Retail &amp; Professional</vt:lpstr>
      <vt:lpstr>UNZENTED Professional</vt:lpstr>
      <vt:lpstr>REDEEM YOUR CREDIT</vt:lpstr>
      <vt:lpstr>'ANTARA Retail &amp; Professional'!Print_Area</vt:lpstr>
      <vt:lpstr>'Customer Info'!Print_Area</vt:lpstr>
      <vt:lpstr>'REDEEM YOUR CREDIT'!Print_Area</vt:lpstr>
      <vt:lpstr>'UNZENTED Professional'!Print_Area</vt:lpstr>
      <vt:lpstr>'ANTARA Retail &amp; Professional'!Print_Titles</vt:lpstr>
      <vt:lpstr>'Customer Info'!Print_Titles</vt:lpstr>
      <vt:lpstr>'REDEEM YOUR CREDIT'!Print_Titles</vt:lpstr>
      <vt:lpstr>'UNZENTED Professional'!Print_Titles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Zents</cp:lastModifiedBy>
  <cp:lastPrinted>2022-07-15T15:49:04Z</cp:lastPrinted>
  <dcterms:created xsi:type="dcterms:W3CDTF">2012-08-19T22:37:05Z</dcterms:created>
  <dcterms:modified xsi:type="dcterms:W3CDTF">2022-08-01T14:01:57Z</dcterms:modified>
</cp:coreProperties>
</file>